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H:\Otros ordenadores\Mi PC (2)\Downloads\"/>
    </mc:Choice>
  </mc:AlternateContent>
  <xr:revisionPtr revIDLastSave="0" documentId="13_ncr:1_{5C91A6E5-B90C-40E1-99ED-81825D02B843}" xr6:coauthVersionLast="47" xr6:coauthVersionMax="47" xr10:uidLastSave="{00000000-0000-0000-0000-000000000000}"/>
  <bookViews>
    <workbookView xWindow="-120" yWindow="-120" windowWidth="38640" windowHeight="21840" xr2:uid="{4D4A9975-EBF4-41A2-BFD8-B7B42146DA93}"/>
  </bookViews>
  <sheets>
    <sheet name="Hoja1" sheetId="1" r:id="rId1"/>
  </sheets>
  <definedNames>
    <definedName name="_xlnm._FilterDatabase" localSheetId="0" hidden="1">Hoja1!$A$1:$P$1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03" i="1" l="1"/>
  <c r="M296" i="1"/>
  <c r="M294" i="1"/>
  <c r="M288" i="1"/>
  <c r="M285" i="1"/>
  <c r="M278" i="1"/>
  <c r="M258" i="1"/>
  <c r="M252" i="1"/>
  <c r="M249" i="1"/>
  <c r="M247" i="1"/>
  <c r="P872" i="1"/>
  <c r="O872" i="1"/>
  <c r="N872" i="1"/>
  <c r="P871" i="1"/>
  <c r="O871" i="1"/>
  <c r="N871" i="1"/>
  <c r="P870" i="1"/>
  <c r="O870" i="1"/>
  <c r="N870" i="1"/>
  <c r="P869" i="1"/>
  <c r="O869" i="1"/>
  <c r="N869" i="1"/>
  <c r="P865" i="1"/>
  <c r="O865" i="1"/>
  <c r="N865" i="1"/>
  <c r="P864" i="1"/>
  <c r="O864" i="1"/>
  <c r="N864" i="1"/>
  <c r="P863" i="1"/>
  <c r="O863" i="1"/>
  <c r="N863" i="1"/>
  <c r="P862" i="1"/>
  <c r="O862" i="1"/>
  <c r="N862" i="1"/>
  <c r="P861" i="1"/>
  <c r="O861" i="1"/>
  <c r="N861" i="1"/>
  <c r="P860" i="1"/>
  <c r="O860" i="1"/>
  <c r="N860" i="1"/>
  <c r="P859" i="1"/>
  <c r="O859" i="1"/>
  <c r="N859" i="1"/>
  <c r="P858" i="1"/>
  <c r="O858" i="1"/>
  <c r="N858" i="1"/>
  <c r="P857" i="1"/>
  <c r="O857" i="1"/>
  <c r="N857" i="1"/>
  <c r="P856" i="1"/>
  <c r="O856" i="1"/>
  <c r="N856" i="1"/>
  <c r="P855" i="1"/>
  <c r="O855" i="1"/>
  <c r="N855" i="1"/>
  <c r="P854" i="1"/>
  <c r="O854" i="1"/>
  <c r="N854" i="1"/>
  <c r="P853" i="1"/>
  <c r="O853" i="1"/>
  <c r="N853" i="1"/>
  <c r="P852" i="1"/>
  <c r="O852" i="1"/>
  <c r="N852" i="1"/>
  <c r="P851" i="1"/>
  <c r="O851" i="1"/>
  <c r="N851" i="1"/>
  <c r="P850" i="1"/>
  <c r="O850" i="1"/>
  <c r="N850" i="1"/>
  <c r="P849" i="1"/>
  <c r="O849" i="1"/>
  <c r="N849" i="1"/>
  <c r="P848" i="1"/>
  <c r="O848" i="1"/>
  <c r="N848" i="1"/>
  <c r="P847" i="1"/>
  <c r="O847" i="1"/>
  <c r="N847" i="1"/>
  <c r="P846" i="1"/>
  <c r="O846" i="1"/>
  <c r="N846" i="1"/>
  <c r="P844" i="1"/>
  <c r="O844" i="1"/>
  <c r="P843" i="1"/>
  <c r="O843" i="1"/>
  <c r="N843" i="1"/>
  <c r="P842" i="1"/>
  <c r="O842" i="1"/>
  <c r="N842" i="1"/>
  <c r="P840" i="1"/>
  <c r="O840" i="1"/>
  <c r="P839" i="1"/>
  <c r="O839" i="1"/>
  <c r="N839" i="1"/>
  <c r="P838" i="1"/>
  <c r="O838" i="1"/>
  <c r="N838" i="1"/>
  <c r="P837" i="1"/>
  <c r="O837" i="1"/>
  <c r="N837" i="1"/>
  <c r="P836" i="1"/>
  <c r="O836" i="1"/>
  <c r="N836" i="1"/>
  <c r="P835" i="1"/>
  <c r="O835" i="1"/>
  <c r="N835" i="1"/>
  <c r="P834" i="1"/>
  <c r="O834" i="1"/>
  <c r="N834" i="1"/>
  <c r="P833" i="1"/>
  <c r="O833" i="1"/>
  <c r="P832" i="1"/>
  <c r="O832" i="1"/>
  <c r="N832" i="1"/>
  <c r="P831" i="1"/>
  <c r="O831" i="1"/>
  <c r="N831" i="1"/>
  <c r="P830" i="1"/>
  <c r="O830" i="1"/>
  <c r="N830" i="1"/>
  <c r="P829" i="1"/>
  <c r="O829" i="1"/>
  <c r="N829" i="1"/>
  <c r="P828" i="1"/>
  <c r="O828" i="1"/>
  <c r="N828" i="1"/>
  <c r="P827" i="1"/>
  <c r="O827" i="1"/>
  <c r="N827" i="1"/>
  <c r="P826" i="1"/>
  <c r="O826" i="1"/>
  <c r="N826" i="1"/>
  <c r="P825" i="1"/>
  <c r="O825" i="1"/>
  <c r="N825" i="1"/>
  <c r="P824" i="1"/>
  <c r="O824" i="1"/>
  <c r="N824" i="1"/>
  <c r="P823" i="1"/>
  <c r="O823" i="1"/>
  <c r="N823" i="1"/>
  <c r="P822" i="1"/>
  <c r="O822" i="1"/>
  <c r="N822" i="1"/>
  <c r="P821" i="1"/>
  <c r="O821" i="1"/>
  <c r="N821" i="1"/>
  <c r="P820" i="1"/>
  <c r="O820" i="1"/>
  <c r="N820" i="1"/>
  <c r="P819" i="1"/>
  <c r="O819" i="1"/>
  <c r="N819" i="1"/>
  <c r="P818" i="1"/>
  <c r="O818" i="1"/>
  <c r="P817" i="1"/>
  <c r="O817" i="1"/>
  <c r="N817" i="1"/>
  <c r="P816" i="1"/>
  <c r="O816" i="1"/>
  <c r="N816" i="1"/>
  <c r="P815" i="1"/>
  <c r="O815" i="1"/>
  <c r="N815" i="1"/>
  <c r="P814" i="1"/>
  <c r="O814" i="1"/>
  <c r="N814" i="1"/>
  <c r="P813" i="1"/>
  <c r="O813" i="1"/>
  <c r="N813" i="1"/>
  <c r="P812" i="1"/>
  <c r="O812" i="1"/>
  <c r="N812" i="1"/>
  <c r="P811" i="1"/>
  <c r="O811" i="1"/>
  <c r="P810" i="1"/>
  <c r="O810" i="1"/>
  <c r="N810" i="1"/>
  <c r="P809" i="1"/>
  <c r="O809" i="1"/>
  <c r="N809" i="1"/>
  <c r="P808" i="1"/>
  <c r="O808" i="1"/>
  <c r="P807" i="1"/>
  <c r="O807" i="1"/>
  <c r="P806" i="1"/>
  <c r="O806" i="1"/>
  <c r="N806" i="1"/>
  <c r="P805" i="1"/>
  <c r="O805" i="1"/>
  <c r="P804" i="1"/>
  <c r="O804" i="1"/>
  <c r="P803" i="1"/>
  <c r="O803" i="1"/>
  <c r="N803" i="1"/>
  <c r="P802" i="1"/>
  <c r="O802" i="1"/>
  <c r="N802" i="1"/>
  <c r="P801" i="1"/>
  <c r="O801" i="1"/>
  <c r="P800" i="1"/>
  <c r="O800" i="1"/>
  <c r="N800" i="1"/>
  <c r="P798" i="1"/>
  <c r="O798" i="1"/>
  <c r="P797" i="1"/>
  <c r="O797" i="1"/>
  <c r="N797" i="1"/>
  <c r="P796" i="1"/>
  <c r="O796" i="1"/>
  <c r="N796" i="1"/>
  <c r="P795" i="1"/>
  <c r="O795" i="1"/>
  <c r="N795" i="1"/>
  <c r="P794" i="1"/>
  <c r="O794" i="1"/>
  <c r="N794" i="1"/>
  <c r="P793" i="1"/>
  <c r="O793" i="1"/>
  <c r="N793" i="1"/>
  <c r="P792" i="1"/>
  <c r="O792" i="1"/>
  <c r="N792" i="1"/>
  <c r="P791" i="1"/>
  <c r="O791" i="1"/>
  <c r="N791" i="1"/>
  <c r="P790" i="1"/>
  <c r="O790" i="1"/>
  <c r="N790" i="1"/>
  <c r="P789" i="1"/>
  <c r="O789" i="1"/>
  <c r="P788" i="1"/>
  <c r="O788" i="1"/>
  <c r="N788" i="1"/>
  <c r="K175" i="1"/>
  <c r="J175" i="1"/>
  <c r="I175" i="1"/>
  <c r="H175" i="1"/>
  <c r="E175" i="1"/>
  <c r="D175" i="1"/>
  <c r="C175" i="1"/>
  <c r="B175" i="1"/>
  <c r="K174" i="1"/>
  <c r="J174" i="1"/>
  <c r="I174" i="1"/>
  <c r="H174" i="1"/>
  <c r="E174" i="1"/>
  <c r="D174" i="1"/>
  <c r="C174" i="1"/>
  <c r="B174" i="1"/>
  <c r="K173" i="1"/>
  <c r="J173" i="1"/>
  <c r="I173" i="1"/>
  <c r="H173" i="1"/>
  <c r="E173" i="1"/>
  <c r="D173" i="1"/>
  <c r="C173" i="1"/>
  <c r="B173" i="1"/>
  <c r="K172" i="1"/>
  <c r="J172" i="1"/>
  <c r="I172" i="1"/>
  <c r="H172" i="1"/>
  <c r="E172" i="1"/>
  <c r="D172" i="1"/>
  <c r="C172" i="1"/>
  <c r="B172" i="1"/>
  <c r="K171" i="1"/>
  <c r="J171" i="1"/>
  <c r="I171" i="1"/>
  <c r="H171" i="1"/>
  <c r="E171" i="1"/>
  <c r="D171" i="1"/>
  <c r="C171" i="1"/>
  <c r="B171" i="1"/>
  <c r="K170" i="1"/>
  <c r="J170" i="1"/>
  <c r="I170" i="1"/>
  <c r="H170" i="1"/>
  <c r="E170" i="1"/>
  <c r="D170" i="1"/>
  <c r="C170" i="1"/>
  <c r="B170" i="1"/>
  <c r="K169" i="1"/>
  <c r="J169" i="1"/>
  <c r="I169" i="1"/>
  <c r="H169" i="1"/>
  <c r="E169" i="1"/>
  <c r="D169" i="1"/>
  <c r="C169" i="1"/>
  <c r="B169" i="1"/>
  <c r="K168" i="1"/>
  <c r="J168" i="1"/>
  <c r="I168" i="1"/>
  <c r="H168" i="1"/>
  <c r="E168" i="1"/>
  <c r="D168" i="1"/>
  <c r="C168" i="1"/>
  <c r="B168" i="1"/>
  <c r="K167" i="1"/>
  <c r="J167" i="1"/>
  <c r="I167" i="1"/>
  <c r="H167" i="1"/>
  <c r="E167" i="1"/>
  <c r="D167" i="1"/>
  <c r="C167" i="1"/>
  <c r="B167" i="1"/>
  <c r="K166" i="1"/>
  <c r="J166" i="1"/>
  <c r="I166" i="1"/>
  <c r="H166" i="1"/>
  <c r="E166" i="1"/>
  <c r="D166" i="1"/>
  <c r="C166" i="1"/>
  <c r="B166" i="1"/>
  <c r="K165" i="1"/>
  <c r="J165" i="1"/>
  <c r="I165" i="1"/>
  <c r="H165" i="1"/>
  <c r="E165" i="1"/>
  <c r="D165" i="1"/>
  <c r="C165" i="1"/>
  <c r="B165" i="1"/>
  <c r="K164" i="1"/>
  <c r="J164" i="1"/>
  <c r="I164" i="1"/>
  <c r="H164" i="1"/>
  <c r="E164" i="1"/>
  <c r="D164" i="1"/>
  <c r="C164" i="1"/>
  <c r="B164" i="1"/>
  <c r="K163" i="1"/>
  <c r="J163" i="1"/>
  <c r="I163" i="1"/>
  <c r="H163" i="1"/>
  <c r="E163" i="1"/>
  <c r="D163" i="1"/>
  <c r="C163" i="1"/>
  <c r="B163" i="1"/>
  <c r="K162" i="1"/>
  <c r="J162" i="1"/>
  <c r="I162" i="1"/>
  <c r="H162" i="1"/>
  <c r="E162" i="1"/>
  <c r="D162" i="1"/>
  <c r="C162" i="1"/>
  <c r="B162" i="1"/>
  <c r="K161" i="1"/>
  <c r="J161" i="1"/>
  <c r="I161" i="1"/>
  <c r="H161" i="1"/>
  <c r="E161" i="1"/>
  <c r="D161" i="1"/>
  <c r="C161" i="1"/>
  <c r="B161" i="1"/>
  <c r="K160" i="1"/>
  <c r="J160" i="1"/>
  <c r="I160" i="1"/>
  <c r="H160" i="1"/>
  <c r="E160" i="1"/>
  <c r="D160" i="1"/>
  <c r="C160" i="1"/>
  <c r="B160" i="1"/>
  <c r="K159" i="1"/>
  <c r="J159" i="1"/>
  <c r="I159" i="1"/>
  <c r="H159" i="1"/>
  <c r="E159" i="1"/>
  <c r="D159" i="1"/>
  <c r="C159" i="1"/>
  <c r="B159" i="1"/>
  <c r="K158" i="1"/>
  <c r="J158" i="1"/>
  <c r="I158" i="1"/>
  <c r="H158" i="1"/>
  <c r="E158" i="1"/>
  <c r="D158" i="1"/>
  <c r="C158" i="1"/>
  <c r="B158" i="1"/>
  <c r="K157" i="1"/>
  <c r="J157" i="1"/>
  <c r="I157" i="1"/>
  <c r="H157" i="1"/>
  <c r="E157" i="1"/>
  <c r="D157" i="1"/>
  <c r="C157" i="1"/>
  <c r="B157" i="1"/>
  <c r="K156" i="1"/>
  <c r="J156" i="1"/>
  <c r="I156" i="1"/>
  <c r="H156" i="1"/>
  <c r="E156" i="1"/>
  <c r="D156" i="1"/>
  <c r="C156" i="1"/>
  <c r="B156" i="1"/>
  <c r="K155" i="1"/>
  <c r="J155" i="1"/>
  <c r="I155" i="1"/>
  <c r="H155" i="1"/>
  <c r="E155" i="1"/>
  <c r="D155" i="1"/>
  <c r="C155" i="1"/>
  <c r="B155" i="1"/>
  <c r="K154" i="1"/>
  <c r="J154" i="1"/>
  <c r="I154" i="1"/>
  <c r="H154" i="1"/>
  <c r="E154" i="1"/>
  <c r="D154" i="1"/>
  <c r="C154" i="1"/>
  <c r="B154" i="1"/>
  <c r="K153" i="1"/>
  <c r="J153" i="1"/>
  <c r="I153" i="1"/>
  <c r="H153" i="1"/>
  <c r="E153" i="1"/>
  <c r="D153" i="1"/>
  <c r="C153" i="1"/>
  <c r="B153" i="1"/>
  <c r="K152" i="1"/>
  <c r="J152" i="1"/>
  <c r="I152" i="1"/>
  <c r="H152" i="1"/>
  <c r="E152" i="1"/>
  <c r="D152" i="1"/>
  <c r="C152" i="1"/>
  <c r="B152" i="1"/>
  <c r="K151" i="1"/>
  <c r="J151" i="1"/>
  <c r="I151" i="1"/>
  <c r="H151" i="1"/>
  <c r="E151" i="1"/>
  <c r="D151" i="1"/>
  <c r="C151" i="1"/>
  <c r="B151" i="1"/>
  <c r="K150" i="1"/>
  <c r="J150" i="1"/>
  <c r="I150" i="1"/>
  <c r="H150" i="1"/>
  <c r="E150" i="1"/>
  <c r="D150" i="1"/>
  <c r="C150" i="1"/>
  <c r="B150" i="1"/>
  <c r="K149" i="1"/>
  <c r="J149" i="1"/>
  <c r="I149" i="1"/>
  <c r="H149" i="1"/>
  <c r="E149" i="1"/>
  <c r="D149" i="1"/>
  <c r="C149" i="1"/>
  <c r="B149" i="1"/>
  <c r="K148" i="1"/>
  <c r="J148" i="1"/>
  <c r="I148" i="1"/>
  <c r="H148" i="1"/>
  <c r="E148" i="1"/>
  <c r="D148" i="1"/>
  <c r="C148" i="1"/>
  <c r="B148" i="1"/>
  <c r="K147" i="1"/>
  <c r="J147" i="1"/>
  <c r="I147" i="1"/>
  <c r="H147" i="1"/>
  <c r="E147" i="1"/>
  <c r="D147" i="1"/>
  <c r="C147" i="1"/>
  <c r="B147" i="1"/>
  <c r="K146" i="1"/>
  <c r="J146" i="1"/>
  <c r="I146" i="1"/>
  <c r="H146" i="1"/>
  <c r="E146" i="1"/>
  <c r="D146" i="1"/>
  <c r="C146" i="1"/>
  <c r="B146" i="1"/>
  <c r="K145" i="1"/>
  <c r="J145" i="1"/>
  <c r="I145" i="1"/>
  <c r="H145" i="1"/>
  <c r="E145" i="1"/>
  <c r="D145" i="1"/>
  <c r="C145" i="1"/>
  <c r="B145" i="1"/>
  <c r="K144" i="1"/>
  <c r="J144" i="1"/>
  <c r="I144" i="1"/>
  <c r="H144" i="1"/>
  <c r="E144" i="1"/>
  <c r="D144" i="1"/>
  <c r="C144" i="1"/>
  <c r="B144" i="1"/>
  <c r="K143" i="1"/>
  <c r="J143" i="1"/>
  <c r="I143" i="1"/>
  <c r="H143" i="1"/>
  <c r="E143" i="1"/>
  <c r="D143" i="1"/>
  <c r="C143" i="1"/>
  <c r="B143" i="1"/>
  <c r="K142" i="1"/>
  <c r="J142" i="1"/>
  <c r="I142" i="1"/>
  <c r="H142" i="1"/>
  <c r="E142" i="1"/>
  <c r="D142" i="1"/>
  <c r="C142" i="1"/>
  <c r="B142" i="1"/>
  <c r="K141" i="1"/>
  <c r="J141" i="1"/>
  <c r="I141" i="1"/>
  <c r="H141" i="1"/>
  <c r="E141" i="1"/>
  <c r="D141" i="1"/>
  <c r="C141" i="1"/>
  <c r="B141" i="1"/>
  <c r="K140" i="1"/>
  <c r="J140" i="1"/>
  <c r="I140" i="1"/>
  <c r="H140" i="1"/>
  <c r="E140" i="1"/>
  <c r="D140" i="1"/>
  <c r="C140" i="1"/>
  <c r="B140" i="1"/>
  <c r="K139" i="1"/>
  <c r="J139" i="1"/>
  <c r="I139" i="1"/>
  <c r="H139" i="1"/>
  <c r="E139" i="1"/>
  <c r="D139" i="1"/>
  <c r="C139" i="1"/>
  <c r="B139" i="1"/>
  <c r="K138" i="1"/>
  <c r="J138" i="1"/>
  <c r="I138" i="1"/>
  <c r="H138" i="1"/>
  <c r="E138" i="1"/>
  <c r="D138" i="1"/>
  <c r="C138" i="1"/>
  <c r="B138" i="1"/>
  <c r="K137" i="1"/>
  <c r="J137" i="1"/>
  <c r="I137" i="1"/>
  <c r="H137" i="1"/>
  <c r="E137" i="1"/>
  <c r="D137" i="1"/>
  <c r="C137" i="1"/>
  <c r="B137" i="1"/>
  <c r="K136" i="1"/>
  <c r="J136" i="1"/>
  <c r="I136" i="1"/>
  <c r="H136" i="1"/>
  <c r="E136" i="1"/>
  <c r="D136" i="1"/>
  <c r="C136" i="1"/>
  <c r="B136" i="1"/>
  <c r="K135" i="1"/>
  <c r="J135" i="1"/>
  <c r="I135" i="1"/>
  <c r="H135" i="1"/>
  <c r="E135" i="1"/>
  <c r="D135" i="1"/>
  <c r="C135" i="1"/>
  <c r="B135" i="1"/>
  <c r="K134" i="1"/>
  <c r="J134" i="1"/>
  <c r="I134" i="1"/>
  <c r="H134" i="1"/>
  <c r="E134" i="1"/>
  <c r="D134" i="1"/>
  <c r="C134" i="1"/>
  <c r="B134" i="1"/>
  <c r="K133" i="1"/>
  <c r="J133" i="1"/>
  <c r="I133" i="1"/>
  <c r="H133" i="1"/>
  <c r="E133" i="1"/>
  <c r="D133" i="1"/>
  <c r="C133" i="1"/>
  <c r="B133" i="1"/>
  <c r="K132" i="1"/>
  <c r="J132" i="1"/>
  <c r="I132" i="1"/>
  <c r="H132" i="1"/>
  <c r="E132" i="1"/>
  <c r="D132" i="1"/>
  <c r="C132" i="1"/>
  <c r="B132" i="1"/>
  <c r="K131" i="1"/>
  <c r="J131" i="1"/>
  <c r="I131" i="1"/>
  <c r="H131" i="1"/>
  <c r="E131" i="1"/>
  <c r="D131" i="1"/>
  <c r="C131" i="1"/>
  <c r="B131" i="1"/>
  <c r="K130" i="1"/>
  <c r="J130" i="1"/>
  <c r="I130" i="1"/>
  <c r="H130" i="1"/>
  <c r="E130" i="1"/>
  <c r="D130" i="1"/>
  <c r="C130" i="1"/>
  <c r="B130" i="1"/>
  <c r="K129" i="1"/>
  <c r="J129" i="1"/>
  <c r="I129" i="1"/>
  <c r="H129" i="1"/>
  <c r="E129" i="1"/>
  <c r="D129" i="1"/>
  <c r="C129" i="1"/>
  <c r="B129" i="1"/>
  <c r="K128" i="1"/>
  <c r="J128" i="1"/>
  <c r="I128" i="1"/>
  <c r="H128" i="1"/>
  <c r="E128" i="1"/>
  <c r="D128" i="1"/>
  <c r="C128" i="1"/>
  <c r="B128" i="1"/>
  <c r="K127" i="1"/>
  <c r="J127" i="1"/>
  <c r="I127" i="1"/>
  <c r="H127" i="1"/>
  <c r="E127" i="1"/>
  <c r="D127" i="1"/>
  <c r="C127" i="1"/>
  <c r="B127" i="1"/>
  <c r="K126" i="1"/>
  <c r="J126" i="1"/>
  <c r="I126" i="1"/>
  <c r="H126" i="1"/>
  <c r="E126" i="1"/>
  <c r="D126" i="1"/>
  <c r="C126" i="1"/>
  <c r="B126" i="1"/>
  <c r="K125" i="1"/>
  <c r="J125" i="1"/>
  <c r="I125" i="1"/>
  <c r="H125" i="1"/>
  <c r="E125" i="1"/>
  <c r="D125" i="1"/>
  <c r="C125" i="1"/>
  <c r="B125" i="1"/>
  <c r="K124" i="1"/>
  <c r="J124" i="1"/>
  <c r="I124" i="1"/>
  <c r="H124" i="1"/>
  <c r="E124" i="1"/>
  <c r="D124" i="1"/>
  <c r="C124" i="1"/>
  <c r="B124" i="1"/>
  <c r="K123" i="1"/>
  <c r="J123" i="1"/>
  <c r="I123" i="1"/>
  <c r="H123" i="1"/>
  <c r="E123" i="1"/>
  <c r="D123" i="1"/>
  <c r="C123" i="1"/>
  <c r="B123" i="1"/>
  <c r="K122" i="1"/>
  <c r="J122" i="1"/>
  <c r="I122" i="1"/>
  <c r="H122" i="1"/>
  <c r="E122" i="1"/>
  <c r="D122" i="1"/>
  <c r="C122" i="1"/>
  <c r="B122" i="1"/>
  <c r="K121" i="1"/>
  <c r="J121" i="1"/>
  <c r="I121" i="1"/>
  <c r="H121" i="1"/>
  <c r="E121" i="1"/>
  <c r="D121" i="1"/>
  <c r="C121" i="1"/>
  <c r="B121" i="1"/>
  <c r="K120" i="1"/>
  <c r="J120" i="1"/>
  <c r="I120" i="1"/>
  <c r="H120" i="1"/>
  <c r="E120" i="1"/>
  <c r="D120" i="1"/>
  <c r="C120" i="1"/>
  <c r="B120" i="1"/>
  <c r="K119" i="1"/>
  <c r="J119" i="1"/>
  <c r="I119" i="1"/>
  <c r="H119" i="1"/>
  <c r="E119" i="1"/>
  <c r="D119" i="1"/>
  <c r="C119" i="1"/>
  <c r="B119" i="1"/>
  <c r="K118" i="1"/>
  <c r="J118" i="1"/>
  <c r="I118" i="1"/>
  <c r="H118" i="1"/>
  <c r="E118" i="1"/>
  <c r="D118" i="1"/>
  <c r="C118" i="1"/>
  <c r="B118" i="1"/>
  <c r="K117" i="1"/>
  <c r="J117" i="1"/>
  <c r="I117" i="1"/>
  <c r="H117" i="1"/>
  <c r="E117" i="1"/>
  <c r="D117" i="1"/>
  <c r="C117" i="1"/>
  <c r="B117" i="1"/>
  <c r="K116" i="1"/>
  <c r="J116" i="1"/>
  <c r="I116" i="1"/>
  <c r="H116" i="1"/>
  <c r="E116" i="1"/>
  <c r="D116" i="1"/>
  <c r="C116" i="1"/>
  <c r="B116" i="1"/>
  <c r="K115" i="1"/>
  <c r="J115" i="1"/>
  <c r="I115" i="1"/>
  <c r="H115" i="1"/>
  <c r="E115" i="1"/>
  <c r="D115" i="1"/>
  <c r="C115" i="1"/>
  <c r="B115" i="1"/>
  <c r="K114" i="1"/>
  <c r="J114" i="1"/>
  <c r="I114" i="1"/>
  <c r="H114" i="1"/>
  <c r="E114" i="1"/>
  <c r="D114" i="1"/>
  <c r="C114" i="1"/>
  <c r="B114" i="1"/>
  <c r="K113" i="1"/>
  <c r="J113" i="1"/>
  <c r="I113" i="1"/>
  <c r="H113" i="1"/>
  <c r="E113" i="1"/>
  <c r="D113" i="1"/>
  <c r="C113" i="1"/>
  <c r="B113" i="1"/>
  <c r="K112" i="1"/>
  <c r="J112" i="1"/>
  <c r="I112" i="1"/>
  <c r="H112" i="1"/>
  <c r="E112" i="1"/>
  <c r="D112" i="1"/>
  <c r="C112" i="1"/>
  <c r="B112" i="1"/>
  <c r="K111" i="1"/>
  <c r="J111" i="1"/>
  <c r="I111" i="1"/>
  <c r="H111" i="1"/>
  <c r="E111" i="1"/>
  <c r="D111" i="1"/>
  <c r="C111" i="1"/>
  <c r="B111" i="1"/>
  <c r="K110" i="1"/>
  <c r="J110" i="1"/>
  <c r="I110" i="1"/>
  <c r="H110" i="1"/>
  <c r="E110" i="1"/>
  <c r="D110" i="1"/>
  <c r="C110" i="1"/>
  <c r="B110" i="1"/>
  <c r="K109" i="1"/>
  <c r="J109" i="1"/>
  <c r="I109" i="1"/>
  <c r="H109" i="1"/>
  <c r="E109" i="1"/>
  <c r="D109" i="1"/>
  <c r="C109" i="1"/>
  <c r="B109" i="1"/>
  <c r="K108" i="1"/>
  <c r="J108" i="1"/>
  <c r="I108" i="1"/>
  <c r="H108" i="1"/>
  <c r="E108" i="1"/>
  <c r="D108" i="1"/>
  <c r="C108" i="1"/>
  <c r="B108" i="1"/>
  <c r="K107" i="1"/>
  <c r="J107" i="1"/>
  <c r="I107" i="1"/>
  <c r="H107" i="1"/>
  <c r="E107" i="1"/>
  <c r="D107" i="1"/>
  <c r="C107" i="1"/>
  <c r="B107" i="1"/>
  <c r="K106" i="1"/>
  <c r="J106" i="1"/>
  <c r="I106" i="1"/>
  <c r="H106" i="1"/>
  <c r="E106" i="1"/>
  <c r="D106" i="1"/>
  <c r="C106" i="1"/>
  <c r="B106" i="1"/>
  <c r="K105" i="1"/>
  <c r="J105" i="1"/>
  <c r="I105" i="1"/>
  <c r="H105" i="1"/>
  <c r="E105" i="1"/>
  <c r="D105" i="1"/>
  <c r="C105" i="1"/>
  <c r="B105" i="1"/>
  <c r="K104" i="1"/>
  <c r="J104" i="1"/>
  <c r="I104" i="1"/>
  <c r="H104" i="1"/>
  <c r="E104" i="1"/>
  <c r="D104" i="1"/>
  <c r="C104" i="1"/>
  <c r="B104" i="1"/>
  <c r="K103" i="1"/>
  <c r="J103" i="1"/>
  <c r="I103" i="1"/>
  <c r="H103" i="1"/>
  <c r="E103" i="1"/>
  <c r="D103" i="1"/>
  <c r="C103" i="1"/>
  <c r="B103" i="1"/>
  <c r="K102" i="1"/>
  <c r="J102" i="1"/>
  <c r="I102" i="1"/>
  <c r="H102" i="1"/>
  <c r="E102" i="1"/>
  <c r="D102" i="1"/>
  <c r="C102" i="1"/>
  <c r="B102" i="1"/>
  <c r="K101" i="1"/>
  <c r="J101" i="1"/>
  <c r="I101" i="1"/>
  <c r="H101" i="1"/>
  <c r="E101" i="1"/>
  <c r="D101" i="1"/>
  <c r="C101" i="1"/>
  <c r="B101" i="1"/>
  <c r="K100" i="1"/>
  <c r="J100" i="1"/>
  <c r="I100" i="1"/>
  <c r="H100" i="1"/>
  <c r="E100" i="1"/>
  <c r="D100" i="1"/>
  <c r="C100" i="1"/>
  <c r="B100" i="1"/>
  <c r="K99" i="1"/>
  <c r="J99" i="1"/>
  <c r="I99" i="1"/>
  <c r="H99" i="1"/>
  <c r="E99" i="1"/>
  <c r="D99" i="1"/>
  <c r="C99" i="1"/>
  <c r="B99" i="1"/>
  <c r="K98" i="1"/>
  <c r="J98" i="1"/>
  <c r="I98" i="1"/>
  <c r="H98" i="1"/>
  <c r="E98" i="1"/>
  <c r="D98" i="1"/>
  <c r="C98" i="1"/>
  <c r="B98" i="1"/>
  <c r="K97" i="1"/>
  <c r="J97" i="1"/>
  <c r="I97" i="1"/>
  <c r="H97" i="1"/>
  <c r="E97" i="1"/>
  <c r="D97" i="1"/>
  <c r="C97" i="1"/>
  <c r="B97" i="1"/>
  <c r="K96" i="1"/>
  <c r="J96" i="1"/>
  <c r="I96" i="1"/>
  <c r="H96" i="1"/>
  <c r="E96" i="1"/>
  <c r="D96" i="1"/>
  <c r="C96" i="1"/>
  <c r="B96" i="1"/>
  <c r="K95" i="1"/>
  <c r="J95" i="1"/>
  <c r="I95" i="1"/>
  <c r="H95" i="1"/>
  <c r="E95" i="1"/>
  <c r="D95" i="1"/>
  <c r="C95" i="1"/>
  <c r="B95" i="1"/>
  <c r="K94" i="1"/>
  <c r="J94" i="1"/>
  <c r="I94" i="1"/>
  <c r="H94" i="1"/>
  <c r="E94" i="1"/>
  <c r="D94" i="1"/>
  <c r="C94" i="1"/>
  <c r="B94" i="1"/>
  <c r="K93" i="1"/>
  <c r="J93" i="1"/>
  <c r="I93" i="1"/>
  <c r="H93" i="1"/>
  <c r="E93" i="1"/>
  <c r="D93" i="1"/>
  <c r="C93" i="1"/>
  <c r="B93" i="1"/>
  <c r="K92" i="1"/>
  <c r="J92" i="1"/>
  <c r="I92" i="1"/>
  <c r="H92" i="1"/>
  <c r="E92" i="1"/>
  <c r="D92" i="1"/>
  <c r="C92" i="1"/>
  <c r="B92" i="1"/>
  <c r="K91" i="1"/>
  <c r="J91" i="1"/>
  <c r="I91" i="1"/>
  <c r="H91" i="1"/>
  <c r="E91" i="1"/>
  <c r="D91" i="1"/>
  <c r="C91" i="1"/>
  <c r="B91" i="1"/>
  <c r="K90" i="1"/>
  <c r="J90" i="1"/>
  <c r="I90" i="1"/>
  <c r="H90" i="1"/>
  <c r="E90" i="1"/>
  <c r="D90" i="1"/>
  <c r="C90" i="1"/>
  <c r="B90" i="1"/>
  <c r="K89" i="1"/>
  <c r="J89" i="1"/>
  <c r="I89" i="1"/>
  <c r="H89" i="1"/>
  <c r="E89" i="1"/>
  <c r="D89" i="1"/>
  <c r="C89" i="1"/>
  <c r="B89" i="1"/>
  <c r="K88" i="1"/>
  <c r="J88" i="1"/>
  <c r="I88" i="1"/>
  <c r="H88" i="1"/>
  <c r="E88" i="1"/>
  <c r="D88" i="1"/>
  <c r="C88" i="1"/>
  <c r="B88" i="1"/>
  <c r="K87" i="1"/>
  <c r="J87" i="1"/>
  <c r="I87" i="1"/>
  <c r="H87" i="1"/>
  <c r="E87" i="1"/>
  <c r="D87" i="1"/>
  <c r="C87" i="1"/>
  <c r="B87" i="1"/>
  <c r="K86" i="1"/>
  <c r="J86" i="1"/>
  <c r="I86" i="1"/>
  <c r="H86" i="1"/>
  <c r="E86" i="1"/>
  <c r="D86" i="1"/>
  <c r="C86" i="1"/>
  <c r="B86" i="1"/>
  <c r="K85" i="1"/>
  <c r="J85" i="1"/>
  <c r="I85" i="1"/>
  <c r="H85" i="1"/>
  <c r="E85" i="1"/>
  <c r="D85" i="1"/>
  <c r="C85" i="1"/>
  <c r="B85" i="1"/>
  <c r="K84" i="1"/>
  <c r="J84" i="1"/>
  <c r="I84" i="1"/>
  <c r="H84" i="1"/>
  <c r="E84" i="1"/>
  <c r="D84" i="1"/>
  <c r="C84" i="1"/>
  <c r="B84" i="1"/>
  <c r="K83" i="1"/>
  <c r="J83" i="1"/>
  <c r="I83" i="1"/>
  <c r="H83" i="1"/>
  <c r="E83" i="1"/>
  <c r="D83" i="1"/>
  <c r="C83" i="1"/>
  <c r="B83" i="1"/>
  <c r="K82" i="1"/>
  <c r="J82" i="1"/>
  <c r="I82" i="1"/>
  <c r="H82" i="1"/>
  <c r="E82" i="1"/>
  <c r="D82" i="1"/>
  <c r="C82" i="1"/>
  <c r="B82" i="1"/>
  <c r="K81" i="1"/>
  <c r="J81" i="1"/>
  <c r="I81" i="1"/>
  <c r="H81" i="1"/>
  <c r="E81" i="1"/>
  <c r="D81" i="1"/>
  <c r="C81" i="1"/>
  <c r="B81" i="1"/>
  <c r="K80" i="1"/>
  <c r="J80" i="1"/>
  <c r="I80" i="1"/>
  <c r="H80" i="1"/>
  <c r="E80" i="1"/>
  <c r="D80" i="1"/>
  <c r="C80" i="1"/>
  <c r="B80" i="1"/>
  <c r="K79" i="1"/>
  <c r="J79" i="1"/>
  <c r="I79" i="1"/>
  <c r="H79" i="1"/>
  <c r="E79" i="1"/>
  <c r="D79" i="1"/>
  <c r="C79" i="1"/>
  <c r="B79" i="1"/>
  <c r="K78" i="1"/>
  <c r="J78" i="1"/>
  <c r="I78" i="1"/>
  <c r="H78" i="1"/>
  <c r="E78" i="1"/>
  <c r="D78" i="1"/>
  <c r="C78" i="1"/>
  <c r="B78" i="1"/>
  <c r="K77" i="1"/>
  <c r="J77" i="1"/>
  <c r="I77" i="1"/>
  <c r="H77" i="1"/>
  <c r="E77" i="1"/>
  <c r="D77" i="1"/>
  <c r="C77" i="1"/>
  <c r="B77" i="1"/>
  <c r="K76" i="1"/>
  <c r="J76" i="1"/>
  <c r="I76" i="1"/>
  <c r="H76" i="1"/>
  <c r="E76" i="1"/>
  <c r="D76" i="1"/>
  <c r="C76" i="1"/>
  <c r="B76" i="1"/>
  <c r="K75" i="1"/>
  <c r="J75" i="1"/>
  <c r="I75" i="1"/>
  <c r="H75" i="1"/>
  <c r="E75" i="1"/>
  <c r="D75" i="1"/>
  <c r="C75" i="1"/>
  <c r="B75" i="1"/>
  <c r="K74" i="1"/>
  <c r="J74" i="1"/>
  <c r="I74" i="1"/>
  <c r="H74" i="1"/>
  <c r="E74" i="1"/>
  <c r="D74" i="1"/>
  <c r="C74" i="1"/>
  <c r="B74" i="1"/>
  <c r="K73" i="1"/>
  <c r="J73" i="1"/>
  <c r="I73" i="1"/>
  <c r="H73" i="1"/>
  <c r="E73" i="1"/>
  <c r="D73" i="1"/>
  <c r="C73" i="1"/>
  <c r="B73" i="1"/>
  <c r="K72" i="1"/>
  <c r="J72" i="1"/>
  <c r="I72" i="1"/>
  <c r="H72" i="1"/>
  <c r="E72" i="1"/>
  <c r="D72" i="1"/>
  <c r="C72" i="1"/>
  <c r="B72" i="1"/>
  <c r="K71" i="1"/>
  <c r="J71" i="1"/>
  <c r="I71" i="1"/>
  <c r="H71" i="1"/>
  <c r="E71" i="1"/>
  <c r="D71" i="1"/>
  <c r="C71" i="1"/>
  <c r="B71" i="1"/>
  <c r="K70" i="1"/>
  <c r="J70" i="1"/>
  <c r="I70" i="1"/>
  <c r="H70" i="1"/>
  <c r="E70" i="1"/>
  <c r="D70" i="1"/>
  <c r="C70" i="1"/>
  <c r="B70" i="1"/>
  <c r="K69" i="1"/>
  <c r="J69" i="1"/>
  <c r="I69" i="1"/>
  <c r="H69" i="1"/>
  <c r="E69" i="1"/>
  <c r="D69" i="1"/>
  <c r="C69" i="1"/>
  <c r="B69" i="1"/>
  <c r="K68" i="1"/>
  <c r="J68" i="1"/>
  <c r="I68" i="1"/>
  <c r="H68" i="1"/>
  <c r="E68" i="1"/>
  <c r="D68" i="1"/>
  <c r="C68" i="1"/>
  <c r="B68" i="1"/>
  <c r="K67" i="1"/>
  <c r="J67" i="1"/>
  <c r="I67" i="1"/>
  <c r="H67" i="1"/>
  <c r="E67" i="1"/>
  <c r="D67" i="1"/>
  <c r="C67" i="1"/>
  <c r="B67" i="1"/>
  <c r="K66" i="1"/>
  <c r="J66" i="1"/>
  <c r="I66" i="1"/>
  <c r="H66" i="1"/>
  <c r="E66" i="1"/>
  <c r="D66" i="1"/>
  <c r="C66" i="1"/>
  <c r="B66" i="1"/>
  <c r="K65" i="1"/>
  <c r="J65" i="1"/>
  <c r="I65" i="1"/>
  <c r="H65" i="1"/>
  <c r="E65" i="1"/>
  <c r="D65" i="1"/>
  <c r="C65" i="1"/>
  <c r="B65" i="1"/>
  <c r="K64" i="1"/>
  <c r="J64" i="1"/>
  <c r="I64" i="1"/>
  <c r="H64" i="1"/>
  <c r="E64" i="1"/>
  <c r="D64" i="1"/>
  <c r="C64" i="1"/>
  <c r="B64" i="1"/>
  <c r="K63" i="1"/>
  <c r="J63" i="1"/>
  <c r="I63" i="1"/>
  <c r="H63" i="1"/>
  <c r="E63" i="1"/>
  <c r="D63" i="1"/>
  <c r="C63" i="1"/>
  <c r="B63" i="1"/>
  <c r="K62" i="1"/>
  <c r="J62" i="1"/>
  <c r="I62" i="1"/>
  <c r="H62" i="1"/>
  <c r="E62" i="1"/>
  <c r="D62" i="1"/>
  <c r="C62" i="1"/>
  <c r="B62" i="1"/>
  <c r="K61" i="1"/>
  <c r="J61" i="1"/>
  <c r="I61" i="1"/>
  <c r="H61" i="1"/>
  <c r="E61" i="1"/>
  <c r="D61" i="1"/>
  <c r="C61" i="1"/>
  <c r="B61" i="1"/>
  <c r="K60" i="1"/>
  <c r="J60" i="1"/>
  <c r="I60" i="1"/>
  <c r="H60" i="1"/>
  <c r="E60" i="1"/>
  <c r="D60" i="1"/>
  <c r="C60" i="1"/>
  <c r="B60" i="1"/>
  <c r="K59" i="1"/>
  <c r="J59" i="1"/>
  <c r="I59" i="1"/>
  <c r="H59" i="1"/>
  <c r="E59" i="1"/>
  <c r="D59" i="1"/>
  <c r="C59" i="1"/>
  <c r="B59" i="1"/>
  <c r="K58" i="1"/>
  <c r="J58" i="1"/>
  <c r="I58" i="1"/>
  <c r="H58" i="1"/>
  <c r="E58" i="1"/>
  <c r="D58" i="1"/>
  <c r="C58" i="1"/>
  <c r="B58" i="1"/>
  <c r="K57" i="1"/>
  <c r="J57" i="1"/>
  <c r="I57" i="1"/>
  <c r="H57" i="1"/>
  <c r="E57" i="1"/>
  <c r="D57" i="1"/>
  <c r="C57" i="1"/>
  <c r="B57" i="1"/>
  <c r="K56" i="1"/>
  <c r="J56" i="1"/>
  <c r="I56" i="1"/>
  <c r="H56" i="1"/>
  <c r="E56" i="1"/>
  <c r="D56" i="1"/>
  <c r="C56" i="1"/>
  <c r="B56" i="1"/>
  <c r="K55" i="1"/>
  <c r="J55" i="1"/>
  <c r="I55" i="1"/>
  <c r="H55" i="1"/>
  <c r="E55" i="1"/>
  <c r="D55" i="1"/>
  <c r="C55" i="1"/>
  <c r="B55" i="1"/>
  <c r="K54" i="1"/>
  <c r="J54" i="1"/>
  <c r="I54" i="1"/>
  <c r="H54" i="1"/>
  <c r="E54" i="1"/>
  <c r="D54" i="1"/>
  <c r="C54" i="1"/>
  <c r="B54" i="1"/>
  <c r="K53" i="1"/>
  <c r="J53" i="1"/>
  <c r="I53" i="1"/>
  <c r="H53" i="1"/>
  <c r="E53" i="1"/>
  <c r="D53" i="1"/>
  <c r="C53" i="1"/>
  <c r="B53" i="1"/>
  <c r="K52" i="1"/>
  <c r="J52" i="1"/>
  <c r="I52" i="1"/>
  <c r="H52" i="1"/>
  <c r="E52" i="1"/>
  <c r="D52" i="1"/>
  <c r="C52" i="1"/>
  <c r="B52" i="1"/>
  <c r="K51" i="1"/>
  <c r="J51" i="1"/>
  <c r="I51" i="1"/>
  <c r="H51" i="1"/>
  <c r="E51" i="1"/>
  <c r="D51" i="1"/>
  <c r="C51" i="1"/>
  <c r="B51" i="1"/>
  <c r="K50" i="1"/>
  <c r="J50" i="1"/>
  <c r="I50" i="1"/>
  <c r="H50" i="1"/>
  <c r="E50" i="1"/>
  <c r="D50" i="1"/>
  <c r="C50" i="1"/>
  <c r="B50" i="1"/>
  <c r="K49" i="1"/>
  <c r="J49" i="1"/>
  <c r="I49" i="1"/>
  <c r="H49" i="1"/>
  <c r="E49" i="1"/>
  <c r="D49" i="1"/>
  <c r="C49" i="1"/>
  <c r="B49" i="1"/>
  <c r="K48" i="1"/>
  <c r="J48" i="1"/>
  <c r="I48" i="1"/>
  <c r="H48" i="1"/>
  <c r="E48" i="1"/>
  <c r="D48" i="1"/>
  <c r="C48" i="1"/>
  <c r="B48" i="1"/>
  <c r="K47" i="1"/>
  <c r="J47" i="1"/>
  <c r="I47" i="1"/>
  <c r="H47" i="1"/>
  <c r="E47" i="1"/>
  <c r="D47" i="1"/>
  <c r="C47" i="1"/>
  <c r="B47" i="1"/>
  <c r="K46" i="1"/>
  <c r="J46" i="1"/>
  <c r="I46" i="1"/>
  <c r="H46" i="1"/>
  <c r="E46" i="1"/>
  <c r="D46" i="1"/>
  <c r="C46" i="1"/>
  <c r="B46" i="1"/>
  <c r="K45" i="1"/>
  <c r="J45" i="1"/>
  <c r="I45" i="1"/>
  <c r="H45" i="1"/>
  <c r="E45" i="1"/>
  <c r="D45" i="1"/>
  <c r="C45" i="1"/>
  <c r="B45" i="1"/>
  <c r="K44" i="1"/>
  <c r="J44" i="1"/>
  <c r="I44" i="1"/>
  <c r="H44" i="1"/>
  <c r="E44" i="1"/>
  <c r="D44" i="1"/>
  <c r="C44" i="1"/>
  <c r="B44" i="1"/>
  <c r="K43" i="1"/>
  <c r="J43" i="1"/>
  <c r="I43" i="1"/>
  <c r="H43" i="1"/>
  <c r="E43" i="1"/>
  <c r="D43" i="1"/>
  <c r="C43" i="1"/>
  <c r="B43" i="1"/>
  <c r="K42" i="1"/>
  <c r="J42" i="1"/>
  <c r="I42" i="1"/>
  <c r="H42" i="1"/>
  <c r="E42" i="1"/>
  <c r="D42" i="1"/>
  <c r="C42" i="1"/>
  <c r="B42" i="1"/>
</calcChain>
</file>

<file path=xl/sharedStrings.xml><?xml version="1.0" encoding="utf-8"?>
<sst xmlns="http://schemas.openxmlformats.org/spreadsheetml/2006/main" count="7825" uniqueCount="5083">
  <si>
    <t>N.C</t>
  </si>
  <si>
    <t>N° RESOLUCIÓN/AÑO</t>
  </si>
  <si>
    <t>N° RADICADO INICIAL</t>
  </si>
  <si>
    <t>N° CT</t>
  </si>
  <si>
    <t>FECHA CT</t>
  </si>
  <si>
    <t>N° RESOLUCIÓN</t>
  </si>
  <si>
    <t>FECHA RESOLUCIÓN</t>
  </si>
  <si>
    <t>LOC</t>
  </si>
  <si>
    <t>ESPACIO</t>
  </si>
  <si>
    <t>AUTORIZADO</t>
  </si>
  <si>
    <t>DIRECCIÓN UBICACIÓN ÁRBOLES</t>
  </si>
  <si>
    <t>COMPENSACIÓN LIQUIDADA</t>
  </si>
  <si>
    <t>IVP´S</t>
  </si>
  <si>
    <t>5</t>
  </si>
  <si>
    <t>6</t>
  </si>
  <si>
    <t>28</t>
  </si>
  <si>
    <t>59</t>
  </si>
  <si>
    <t>164</t>
  </si>
  <si>
    <t>186</t>
  </si>
  <si>
    <t>207</t>
  </si>
  <si>
    <t>379</t>
  </si>
  <si>
    <t>385</t>
  </si>
  <si>
    <t>392</t>
  </si>
  <si>
    <t>393</t>
  </si>
  <si>
    <t>394</t>
  </si>
  <si>
    <t>424</t>
  </si>
  <si>
    <t>432</t>
  </si>
  <si>
    <t>434</t>
  </si>
  <si>
    <t>435</t>
  </si>
  <si>
    <t>436</t>
  </si>
  <si>
    <t>437</t>
  </si>
  <si>
    <t>447</t>
  </si>
  <si>
    <t>474</t>
  </si>
  <si>
    <t>475</t>
  </si>
  <si>
    <t>487</t>
  </si>
  <si>
    <t>495</t>
  </si>
  <si>
    <t>517</t>
  </si>
  <si>
    <t>550</t>
  </si>
  <si>
    <t>551</t>
  </si>
  <si>
    <t>566</t>
  </si>
  <si>
    <t>601</t>
  </si>
  <si>
    <t>612</t>
  </si>
  <si>
    <t>613</t>
  </si>
  <si>
    <t>629</t>
  </si>
  <si>
    <t>641</t>
  </si>
  <si>
    <t>642</t>
  </si>
  <si>
    <t>650</t>
  </si>
  <si>
    <t>684</t>
  </si>
  <si>
    <t>691</t>
  </si>
  <si>
    <t>697</t>
  </si>
  <si>
    <t>698</t>
  </si>
  <si>
    <t>733</t>
  </si>
  <si>
    <t>738</t>
  </si>
  <si>
    <t>763</t>
  </si>
  <si>
    <t>764</t>
  </si>
  <si>
    <t>765</t>
  </si>
  <si>
    <t>766</t>
  </si>
  <si>
    <t>770</t>
  </si>
  <si>
    <t>784</t>
  </si>
  <si>
    <t>778</t>
  </si>
  <si>
    <t>779</t>
  </si>
  <si>
    <t>780</t>
  </si>
  <si>
    <t>781</t>
  </si>
  <si>
    <t>787</t>
  </si>
  <si>
    <t>788</t>
  </si>
  <si>
    <t>819</t>
  </si>
  <si>
    <t>802</t>
  </si>
  <si>
    <t>836</t>
  </si>
  <si>
    <t>843</t>
  </si>
  <si>
    <t>1076</t>
  </si>
  <si>
    <t>1078</t>
  </si>
  <si>
    <t>1083</t>
  </si>
  <si>
    <t>1090</t>
  </si>
  <si>
    <t>1091</t>
  </si>
  <si>
    <t>1096</t>
  </si>
  <si>
    <t>1130</t>
  </si>
  <si>
    <t>1216</t>
  </si>
  <si>
    <t>1217</t>
  </si>
  <si>
    <t>1230</t>
  </si>
  <si>
    <t xml:space="preserve">1243 </t>
  </si>
  <si>
    <t>1245</t>
  </si>
  <si>
    <t>1251</t>
  </si>
  <si>
    <t>1262</t>
  </si>
  <si>
    <t>1307</t>
  </si>
  <si>
    <t>1358</t>
  </si>
  <si>
    <t>1359</t>
  </si>
  <si>
    <t>1363</t>
  </si>
  <si>
    <t>1365</t>
  </si>
  <si>
    <t>1393</t>
  </si>
  <si>
    <t>1395</t>
  </si>
  <si>
    <t>1398</t>
  </si>
  <si>
    <t>1413</t>
  </si>
  <si>
    <t>1424</t>
  </si>
  <si>
    <t>1456</t>
  </si>
  <si>
    <t>1470</t>
  </si>
  <si>
    <t>1471</t>
  </si>
  <si>
    <t>1497</t>
  </si>
  <si>
    <t>1524</t>
  </si>
  <si>
    <t>1516</t>
  </si>
  <si>
    <t>1556</t>
  </si>
  <si>
    <t>1557</t>
  </si>
  <si>
    <t>1586</t>
  </si>
  <si>
    <t>1592</t>
  </si>
  <si>
    <t>1593</t>
  </si>
  <si>
    <t>1594</t>
  </si>
  <si>
    <t>1602</t>
  </si>
  <si>
    <t>1601</t>
  </si>
  <si>
    <t>1608</t>
  </si>
  <si>
    <t>1611</t>
  </si>
  <si>
    <t>1635</t>
  </si>
  <si>
    <t>1636</t>
  </si>
  <si>
    <t>1637</t>
  </si>
  <si>
    <t>1652</t>
  </si>
  <si>
    <t>1653</t>
  </si>
  <si>
    <t>1656</t>
  </si>
  <si>
    <t>1661</t>
  </si>
  <si>
    <t>1796</t>
  </si>
  <si>
    <t>1811</t>
  </si>
  <si>
    <t>1810</t>
  </si>
  <si>
    <t>1809</t>
  </si>
  <si>
    <t xml:space="preserve">1808 </t>
  </si>
  <si>
    <t>1807</t>
  </si>
  <si>
    <t>1795</t>
  </si>
  <si>
    <t>1815</t>
  </si>
  <si>
    <t>1821</t>
  </si>
  <si>
    <t>1818</t>
  </si>
  <si>
    <t>1824</t>
  </si>
  <si>
    <t>1832</t>
  </si>
  <si>
    <t>1867</t>
  </si>
  <si>
    <t>1868</t>
  </si>
  <si>
    <t>1873</t>
  </si>
  <si>
    <t>1875</t>
  </si>
  <si>
    <t>1900</t>
  </si>
  <si>
    <t>01945</t>
  </si>
  <si>
    <t xml:space="preserve">1964 </t>
  </si>
  <si>
    <t>2004</t>
  </si>
  <si>
    <t>2015</t>
  </si>
  <si>
    <t>2144</t>
  </si>
  <si>
    <t>02148</t>
  </si>
  <si>
    <t>2149</t>
  </si>
  <si>
    <t>2159</t>
  </si>
  <si>
    <t>2160</t>
  </si>
  <si>
    <t>02168</t>
  </si>
  <si>
    <t>2212</t>
  </si>
  <si>
    <t>2214</t>
  </si>
  <si>
    <t>2215</t>
  </si>
  <si>
    <t>2274</t>
  </si>
  <si>
    <t>26/2023</t>
  </si>
  <si>
    <t>2022ER179410</t>
  </si>
  <si>
    <t>SSFFS-15028</t>
  </si>
  <si>
    <t>PÚBLICO</t>
  </si>
  <si>
    <t>SECRETARÍA DE EDUCACIÓN DEL DISTRITO</t>
  </si>
  <si>
    <t>KR 22 H 64 80 SUR</t>
  </si>
  <si>
    <t>41.22</t>
  </si>
  <si>
    <t>50/2023</t>
  </si>
  <si>
    <t>2021ER209145</t>
  </si>
  <si>
    <t>SSFFS-15443</t>
  </si>
  <si>
    <t>PRIVADO</t>
  </si>
  <si>
    <t>CONJUNTO RESIDENCIAL VILLA JULIA - PH</t>
  </si>
  <si>
    <t>KR 62 169 A 51</t>
  </si>
  <si>
    <t>51/2023</t>
  </si>
  <si>
    <t>2022ER311898</t>
  </si>
  <si>
    <t>SSFFS-00073</t>
  </si>
  <si>
    <t>METRO LÍNEA 1 S.A.S</t>
  </si>
  <si>
    <t>CL 43 SUR 86 (AV. CIUDAD DE CALI) HASTA LA TV 72 M BIS 26 SUR</t>
  </si>
  <si>
    <t>1.86
1624.63</t>
  </si>
  <si>
    <t>52/2023</t>
  </si>
  <si>
    <t>2022ER304243</t>
  </si>
  <si>
    <t>SSFFS-00075</t>
  </si>
  <si>
    <t>AUTOPISTA SUR 17 A BIS SUR HASTA LA AV KR 14 4</t>
  </si>
  <si>
    <t>358.53</t>
  </si>
  <si>
    <t>53/2023</t>
  </si>
  <si>
    <t>2022ER302662</t>
  </si>
  <si>
    <t>SSFFS-00016 
 SSFFS-00017</t>
  </si>
  <si>
    <t>AV KR 14 (AV. CARACAS) 43 HASTA AV. KR 20 (AUTOPISTA NORTE) 80 BIS</t>
  </si>
  <si>
    <t>1.7
22.1</t>
  </si>
  <si>
    <t>54/2023</t>
  </si>
  <si>
    <t>2022ER318518</t>
  </si>
  <si>
    <t>SSFFS-00024</t>
  </si>
  <si>
    <t>AV. AUTOPISTA SUR 17 A BIS SUR HASTA AV. KR 14 (AV. CARACAS) 10</t>
  </si>
  <si>
    <t>1312.64</t>
  </si>
  <si>
    <t>56/2023</t>
  </si>
  <si>
    <t>2022ER150356</t>
  </si>
  <si>
    <t>SSFFS-15449</t>
  </si>
  <si>
    <t>LUZ ESPERANZA GARZON ZAMUDIO</t>
  </si>
  <si>
    <t>KR 57 2 A 14</t>
  </si>
  <si>
    <t>73/2023</t>
  </si>
  <si>
    <t>2022ER261558</t>
  </si>
  <si>
    <t>SSFFS-00358</t>
  </si>
  <si>
    <t>DEPARTAMENTO ADMINISTRATIVO DE LA PRESIDENCIA DE LA REPÚBLICA</t>
  </si>
  <si>
    <t>DEPARTAMENTO ADMINISTRATIVO DE LA PRESIDENCIA DE LA REPUBLICA</t>
  </si>
  <si>
    <t>KR 8 7 26</t>
  </si>
  <si>
    <t>74/2023</t>
  </si>
  <si>
    <t>2022ER302632</t>
  </si>
  <si>
    <t>SSFFS-00076 
 SSFFS-00077</t>
  </si>
  <si>
    <t>METRO LÍNEA 1 S.A.S.</t>
  </si>
  <si>
    <t>AV KR 14 (AV. CARACAS) 4 HASTA LA AV. KR 14 (AV CARACAS) 45</t>
  </si>
  <si>
    <t>75/2023</t>
  </si>
  <si>
    <t>2022ER308716</t>
  </si>
  <si>
    <t>SSFFS-00078</t>
  </si>
  <si>
    <t>CL 43 SUR 98 B HASTA LA CL 43 SUR 86 (AV. CIUDAD DE CALI)</t>
  </si>
  <si>
    <t>76/2023</t>
  </si>
  <si>
    <t>2022ER318644</t>
  </si>
  <si>
    <t>SSFFS-00337
SSFFS-00313</t>
  </si>
  <si>
    <t>AV KR 14 (AV. CARACAS) 45 HASTA AV. KR 20 (AUTOPISTA NORTE) 80 BIS</t>
  </si>
  <si>
    <t>78/2023</t>
  </si>
  <si>
    <t>2019ER279854 
2019ER279935</t>
  </si>
  <si>
    <t>SSFFS-00068</t>
  </si>
  <si>
    <t>FIDUCIARIA BOGOTÁ</t>
  </si>
  <si>
    <t>AV CL 201 18 80</t>
  </si>
  <si>
    <t>128.8</t>
  </si>
  <si>
    <t>86/2023</t>
  </si>
  <si>
    <t>2022ER323380</t>
  </si>
  <si>
    <t>SSFFS-00410</t>
  </si>
  <si>
    <t>METRO LINEA S.A</t>
  </si>
  <si>
    <t>CL 10 HASTA AV. KR 14 (AV CARACAS)</t>
  </si>
  <si>
    <t>104/2023</t>
  </si>
  <si>
    <t>2021ER288452</t>
  </si>
  <si>
    <t>SSFFS-00256</t>
  </si>
  <si>
    <t>IDU</t>
  </si>
  <si>
    <t>KR 17 70 31 SUR</t>
  </si>
  <si>
    <t>4.89</t>
  </si>
  <si>
    <t>105/2023</t>
  </si>
  <si>
    <t>2021ER217894</t>
  </si>
  <si>
    <t>SSFFS-15445</t>
  </si>
  <si>
    <t>BIENES Y COMERCIO S.A</t>
  </si>
  <si>
    <t>CL 24 A 59 80
AV CL 26 59 51 LT 1 A</t>
  </si>
  <si>
    <t>14.98</t>
  </si>
  <si>
    <t>177/2023</t>
  </si>
  <si>
    <t>2022ER210992</t>
  </si>
  <si>
    <t>SSFFS-00278</t>
  </si>
  <si>
    <t>AV. CIUDAD DE CALI 6 C 2, KR 82 A 6 16 Y DG 3 81 F 21</t>
  </si>
  <si>
    <t>11.54</t>
  </si>
  <si>
    <t>187/2023</t>
  </si>
  <si>
    <t>2022ER53716</t>
  </si>
  <si>
    <t>SSFFS-00070</t>
  </si>
  <si>
    <t>VÍNCULO URBANO S.A.S</t>
  </si>
  <si>
    <t>KR 49 91 41</t>
  </si>
  <si>
    <t>190/2023</t>
  </si>
  <si>
    <t>SSFFS-00071</t>
  </si>
  <si>
    <t>17.19</t>
  </si>
  <si>
    <t>199/2023</t>
  </si>
  <si>
    <t>2022ER311965</t>
  </si>
  <si>
    <t>SSFFS-00962 
SSFFS-00963</t>
  </si>
  <si>
    <t>METRO LINEA 1 S.A.S</t>
  </si>
  <si>
    <t>TV 72 M BIS 26 SUR HASTA LA AV. AUTOPISTA SUR 17 A BIS SUR</t>
  </si>
  <si>
    <t>231/2023</t>
  </si>
  <si>
    <t>2020ER169519</t>
  </si>
  <si>
    <t>SSFFS-00961</t>
  </si>
  <si>
    <t>FIDUCIARIA BOGOTÁ S.A</t>
  </si>
  <si>
    <t>AK 45 235 31</t>
  </si>
  <si>
    <t>7.84</t>
  </si>
  <si>
    <t>EAAB</t>
  </si>
  <si>
    <t>240/2023</t>
  </si>
  <si>
    <t>2022ER17949</t>
  </si>
  <si>
    <t>SSFFS-00960</t>
  </si>
  <si>
    <t>MACA INGENIERÍA Y CONSTRUCCIONES S.A.S</t>
  </si>
  <si>
    <t>CL 74 BIS 83 82</t>
  </si>
  <si>
    <t>5.71</t>
  </si>
  <si>
    <t>245/2023</t>
  </si>
  <si>
    <t>2023ER04304</t>
  </si>
  <si>
    <t>SSFFS-01411
SSFFS-01412</t>
  </si>
  <si>
    <t>METRO LINEA</t>
  </si>
  <si>
    <t>KR 52 24 90 SUR</t>
  </si>
  <si>
    <t>SSFFS-01410</t>
  </si>
  <si>
    <t>287/2023</t>
  </si>
  <si>
    <t>2023ER16010</t>
  </si>
  <si>
    <t>SSFFS-01693</t>
  </si>
  <si>
    <t>EMPRESA METRO DE BOGOTÁ S.A</t>
  </si>
  <si>
    <t>CL 26 KR 5 HASTA 7 / KR 7 26 07</t>
  </si>
  <si>
    <t>23.31</t>
  </si>
  <si>
    <t>288/2023</t>
  </si>
  <si>
    <t>2023ER11316</t>
  </si>
  <si>
    <t>SSFFS-01694</t>
  </si>
  <si>
    <t>CL 54 C SUR 106 A HASTA CL 43 SUR 98 B</t>
  </si>
  <si>
    <t>16.94</t>
  </si>
  <si>
    <t>PROMOTORA HOSPITAL DE BOSA S.A.S</t>
  </si>
  <si>
    <t>CL 73 SUR 100 A 53</t>
  </si>
  <si>
    <t>305/2023</t>
  </si>
  <si>
    <t>2016ER217775</t>
  </si>
  <si>
    <t>SSFFS-14269</t>
  </si>
  <si>
    <t>COMMERCIAL ARCHITECTURE COLOMBIA S.A.</t>
  </si>
  <si>
    <t>CL 159 A BIS 90 A 89 / KR 90 157 25</t>
  </si>
  <si>
    <t>143.99</t>
  </si>
  <si>
    <t>306/2023</t>
  </si>
  <si>
    <t>2021ER291843</t>
  </si>
  <si>
    <t>SSFFS-10019
SSFFS-10020
SSFFS-10021</t>
  </si>
  <si>
    <t>DG 31 C SUR 5 A 20 ESTE</t>
  </si>
  <si>
    <t>374/2023</t>
  </si>
  <si>
    <t>2022ER281404</t>
  </si>
  <si>
    <t>SSFFS-02257</t>
  </si>
  <si>
    <t>SUBRED INTEGRADA DE SERVICIOS DE SALUD SUR E.S.E</t>
  </si>
  <si>
    <t>KR 20 47 B 51 SUR Y KR 20 BIS 47 B 70 SUR</t>
  </si>
  <si>
    <t>158.27
7.6</t>
  </si>
  <si>
    <t>418/2023</t>
  </si>
  <si>
    <t>2022ER209326</t>
  </si>
  <si>
    <t>SSFFS-02095</t>
  </si>
  <si>
    <t>AV KR 45 19 75</t>
  </si>
  <si>
    <t>11.16</t>
  </si>
  <si>
    <t>423/2023</t>
  </si>
  <si>
    <t>2022ER289896</t>
  </si>
  <si>
    <t>SSFFS-02261</t>
  </si>
  <si>
    <t>AV LA SIRENA CL 153 ENTRE KR 21 Y KR 46</t>
  </si>
  <si>
    <t>43.37</t>
  </si>
  <si>
    <t>442/2023</t>
  </si>
  <si>
    <t>2022ER305976</t>
  </si>
  <si>
    <t>SSFFS-02477</t>
  </si>
  <si>
    <t>KR 52 C 26 35 SUR</t>
  </si>
  <si>
    <t>28.55</t>
  </si>
  <si>
    <t>443/2023</t>
  </si>
  <si>
    <t>2022ER215195</t>
  </si>
  <si>
    <t>SSFFS-02493</t>
  </si>
  <si>
    <t>CL 17 SUR 30 12</t>
  </si>
  <si>
    <t>6.22</t>
  </si>
  <si>
    <t>595/2023</t>
  </si>
  <si>
    <t>2022ER296418</t>
  </si>
  <si>
    <t>SSFFS-03487 
SSFFS-03488</t>
  </si>
  <si>
    <t>AMARILO S.A.S</t>
  </si>
  <si>
    <t>FIDUCIARIA
BOGOTÁ S.A</t>
  </si>
  <si>
    <t>KR 14 64 A 70 SUR IN 1
AV KR 1 65 D 58 SUR IN 4</t>
  </si>
  <si>
    <t>597/2023</t>
  </si>
  <si>
    <t>2022ER128765</t>
  </si>
  <si>
    <t>SSFFS-02490</t>
  </si>
  <si>
    <t>CL 118 71 D JUNTO AL CLUB DEPORTIVO CHONQUENZÁ</t>
  </si>
  <si>
    <t>217.38</t>
  </si>
  <si>
    <t>596/2023</t>
  </si>
  <si>
    <t>2022ER250913</t>
  </si>
  <si>
    <t>SSFFS-01763</t>
  </si>
  <si>
    <t>ROPSOHN THERAPEUTICS S.A.S</t>
  </si>
  <si>
    <t>AK 68 18 25</t>
  </si>
  <si>
    <t>16.82</t>
  </si>
  <si>
    <t>598/2023</t>
  </si>
  <si>
    <t>2022ER155093</t>
  </si>
  <si>
    <t>SSFFS-01762</t>
  </si>
  <si>
    <t>MANDAL CONSTRUCCIONES S.A.S</t>
  </si>
  <si>
    <t>CL 114 A 19 A 49 / 57</t>
  </si>
  <si>
    <t>10.54</t>
  </si>
  <si>
    <t>667/2023</t>
  </si>
  <si>
    <t>2022ER302428</t>
  </si>
  <si>
    <t>SSFFS-03239</t>
  </si>
  <si>
    <t>FIDUCIARIA DE OCCIDENTE S.A</t>
  </si>
  <si>
    <t>CL 32 SUR 22 10</t>
  </si>
  <si>
    <t>212.4</t>
  </si>
  <si>
    <t>681/2023</t>
  </si>
  <si>
    <t>2021ER258681</t>
  </si>
  <si>
    <t>SSFFS-03240</t>
  </si>
  <si>
    <t>FIDUCIARIA DE DESARROLLO AGROPECUARIO S.A. - FIDUAGRARIA S.A</t>
  </si>
  <si>
    <t>AC. 57 SUR 72 F 50</t>
  </si>
  <si>
    <t>123.14</t>
  </si>
  <si>
    <t>682/2023</t>
  </si>
  <si>
    <t>2022ER241913</t>
  </si>
  <si>
    <t>SSFFS-01768</t>
  </si>
  <si>
    <t>CONJUNTO RESIDENCIAL PORTAL DE SANTAFÉ IV PROPIEDAD HORIZONTAL</t>
  </si>
  <si>
    <t>CL 54 A SUR 37 A 11</t>
  </si>
  <si>
    <t>28.68</t>
  </si>
  <si>
    <t>692/2023</t>
  </si>
  <si>
    <t>2022ER204660</t>
  </si>
  <si>
    <t>SSFFS-04411</t>
  </si>
  <si>
    <t>CAJA DE LA VIVIENDA POPULAR</t>
  </si>
  <si>
    <t>CL 75 H SUR, CL 76 BIS SUR, CL 76 A SUR ENTRE KR 68 Y KR 75 C</t>
  </si>
  <si>
    <t>696/2023</t>
  </si>
  <si>
    <t>2022ER296398</t>
  </si>
  <si>
    <t>SSFFS-03728</t>
  </si>
  <si>
    <t>INSTITUTO DE DESARROLLO URBANO - IDU</t>
  </si>
  <si>
    <t>CL 22 A CON KR 68</t>
  </si>
  <si>
    <t>18.39</t>
  </si>
  <si>
    <t>729/2023</t>
  </si>
  <si>
    <t>2022ER249295</t>
  </si>
  <si>
    <t>SSFFS-02660</t>
  </si>
  <si>
    <t>KR 55 ENTRE CL 170 Y 173</t>
  </si>
  <si>
    <t>730/2023</t>
  </si>
  <si>
    <t>2022ER150957</t>
  </si>
  <si>
    <t>SSFFS-03372 
 SSFFS03373</t>
  </si>
  <si>
    <t>ALIANZA FIDUCIARIA S.A</t>
  </si>
  <si>
    <t>KR 78 A 17 95</t>
  </si>
  <si>
    <t>737/2023</t>
  </si>
  <si>
    <t>2022ER183083</t>
  </si>
  <si>
    <t>SSFFS-01769</t>
  </si>
  <si>
    <t>KR 10 50 A 25 SUR</t>
  </si>
  <si>
    <t>11.47</t>
  </si>
  <si>
    <t>761/2023</t>
  </si>
  <si>
    <t>2021ER287850</t>
  </si>
  <si>
    <t>SSFFS-00257 
SSFFS-0025</t>
  </si>
  <si>
    <t>INSTITUTO DE DESARROLLO URBANO (IDU)</t>
  </si>
  <si>
    <t>760/2023</t>
  </si>
  <si>
    <t>2023ER11787</t>
  </si>
  <si>
    <t>SSFFS-04780</t>
  </si>
  <si>
    <t>IDRD</t>
  </si>
  <si>
    <t>DG 7 A BIS C 73 B 21</t>
  </si>
  <si>
    <t>262.7</t>
  </si>
  <si>
    <t>771/2023</t>
  </si>
  <si>
    <t>2022ER147905</t>
  </si>
  <si>
    <t>SSFFS-03414</t>
  </si>
  <si>
    <t>CONSTRUCTORA BOLIVAR BOGOTÁ S.A</t>
  </si>
  <si>
    <t>CL 22 A 66 21</t>
  </si>
  <si>
    <t>768/2023</t>
  </si>
  <si>
    <t>2022ER153733</t>
  </si>
  <si>
    <t>SSFFS-04735</t>
  </si>
  <si>
    <t>MINISTERIO DE DEFENSA NACIONAL - EJERCITO NACIONAL</t>
  </si>
  <si>
    <t>KR 11 103 36</t>
  </si>
  <si>
    <t>830/2023</t>
  </si>
  <si>
    <t>2022ER237615</t>
  </si>
  <si>
    <t>SSFFS-04961</t>
  </si>
  <si>
    <t>CL 147 ENTRE AUTOPISTA NORTE Y KR 8</t>
  </si>
  <si>
    <t>105.99</t>
  </si>
  <si>
    <t>968/2023</t>
  </si>
  <si>
    <t>2021ER255188</t>
  </si>
  <si>
    <t>SSFFS 05190</t>
  </si>
  <si>
    <t>KR 13 86A 72</t>
  </si>
  <si>
    <t>26.34</t>
  </si>
  <si>
    <t>982/2023</t>
  </si>
  <si>
    <t>2022ER206212</t>
  </si>
  <si>
    <t>SSFFS-05191</t>
  </si>
  <si>
    <t>ALBA BOLÍVAR QUINCHARA</t>
  </si>
  <si>
    <t>KR 65 A 98 06</t>
  </si>
  <si>
    <t>5.85</t>
  </si>
  <si>
    <t>992/2023</t>
  </si>
  <si>
    <t>2022ER273783</t>
  </si>
  <si>
    <t>SSFFS-05445</t>
  </si>
  <si>
    <t>FUNDICIONES Y EQUIPOS INDUSTRIALES S.A.S</t>
  </si>
  <si>
    <t>CL 18A 50 95</t>
  </si>
  <si>
    <t>17.61</t>
  </si>
  <si>
    <t>998/2023</t>
  </si>
  <si>
    <t>2023ER14647</t>
  </si>
  <si>
    <t>SSFFS-05855</t>
  </si>
  <si>
    <t>CARLOS ENRIQUE SALDARRIAGA BERNAL</t>
  </si>
  <si>
    <t>KR 16 154 61</t>
  </si>
  <si>
    <t>5.36</t>
  </si>
  <si>
    <t>1003/2023</t>
  </si>
  <si>
    <t>2022ER293536</t>
  </si>
  <si>
    <t>SSFFS-04439</t>
  </si>
  <si>
    <t>CL 19A 120 09</t>
  </si>
  <si>
    <t>738.45</t>
  </si>
  <si>
    <t>1018/2023</t>
  </si>
  <si>
    <t>2022ER150451</t>
  </si>
  <si>
    <t>SSFFS-05724</t>
  </si>
  <si>
    <t>AV BOYACA 17</t>
  </si>
  <si>
    <t>41.85</t>
  </si>
  <si>
    <t>1040/2023</t>
  </si>
  <si>
    <t>2022ER332819</t>
  </si>
  <si>
    <t>SSFFS-04412</t>
  </si>
  <si>
    <t>FIDUCIARIA DAVIVIENDA S.A.</t>
  </si>
  <si>
    <t>CL 96 11 A 41</t>
  </si>
  <si>
    <t>20.51</t>
  </si>
  <si>
    <t>1038/2023</t>
  </si>
  <si>
    <t>2022ER270781</t>
  </si>
  <si>
    <t>SSFFS-05600</t>
  </si>
  <si>
    <t>CL 127 ENTRE AUTOPISTA NORTE Y KR 9</t>
  </si>
  <si>
    <t>12.52</t>
  </si>
  <si>
    <t>1036/2023</t>
  </si>
  <si>
    <t>2022ER199964</t>
  </si>
  <si>
    <t>SSFFS-04413</t>
  </si>
  <si>
    <t>CONSTRUCCIONES RCG S.A.S</t>
  </si>
  <si>
    <t>KR 92 152 A 50</t>
  </si>
  <si>
    <t>62.64</t>
  </si>
  <si>
    <t>1037/2023</t>
  </si>
  <si>
    <t>SSFFS-04414</t>
  </si>
  <si>
    <t>5.82</t>
  </si>
  <si>
    <t>1039/2023</t>
  </si>
  <si>
    <t>2022ER252378</t>
  </si>
  <si>
    <t>SSFFS-04415</t>
  </si>
  <si>
    <t>CONSTRUCTORA LEAL &amp; ZÁRATE S.A.S</t>
  </si>
  <si>
    <t>KR 73 75A 98</t>
  </si>
  <si>
    <t>11.42</t>
  </si>
  <si>
    <t>1034/2023</t>
  </si>
  <si>
    <t>2021ER143989</t>
  </si>
  <si>
    <t>SSFFS-03771</t>
  </si>
  <si>
    <t>ALCALDÍA LOCAL DE RAFAEL URIBE URIBE</t>
  </si>
  <si>
    <t>CL 32 SUR 23 62</t>
  </si>
  <si>
    <t>21.99</t>
  </si>
  <si>
    <t>1033/2023</t>
  </si>
  <si>
    <t>2022ER120732</t>
  </si>
  <si>
    <t>SSFFS-01760
SSFFS-01761</t>
  </si>
  <si>
    <t>DEMETER S.A.S</t>
  </si>
  <si>
    <t>CL 129 76 A 31</t>
  </si>
  <si>
    <t>SECRETARÍA DISTRITAL DE INTEGRACIÓN SOCIAL</t>
  </si>
  <si>
    <t>1030/2023</t>
  </si>
  <si>
    <t>2022ER209339</t>
  </si>
  <si>
    <t>SSFFS-05391</t>
  </si>
  <si>
    <t>EDIFICIO MEGACENTROS PROPIEDAD HORIZONTAL</t>
  </si>
  <si>
    <t>KR 45 A 197 35</t>
  </si>
  <si>
    <t>38.21</t>
  </si>
  <si>
    <t>1049/2023</t>
  </si>
  <si>
    <t>2023ER43197</t>
  </si>
  <si>
    <t>SSFFS-06016</t>
  </si>
  <si>
    <t>NAVISABANA S.A</t>
  </si>
  <si>
    <t>AV CL 26 92 71</t>
  </si>
  <si>
    <t>28.23</t>
  </si>
  <si>
    <t>1048/2023</t>
  </si>
  <si>
    <t>2022ER336518</t>
  </si>
  <si>
    <t>SSFFS-06127</t>
  </si>
  <si>
    <t>ALCALDÍA LOCAL DE KENNEDY</t>
  </si>
  <si>
    <t>TV 78 J 41 B SUR</t>
  </si>
  <si>
    <t>1086/2023</t>
  </si>
  <si>
    <t>2022ER296754</t>
  </si>
  <si>
    <t>SSFFS-05741</t>
  </si>
  <si>
    <t>CL 126 71 D Y KR 72 127 B</t>
  </si>
  <si>
    <t>17.76</t>
  </si>
  <si>
    <t>1085/2023</t>
  </si>
  <si>
    <t>2022ER08098</t>
  </si>
  <si>
    <t>SSFFS-05742</t>
  </si>
  <si>
    <t>INSTITUTO DISTRITAL DE RECREACIÓN Y DEPORTE - IDRD</t>
  </si>
  <si>
    <t>KR 91 43 20 SUR</t>
  </si>
  <si>
    <t>645.83</t>
  </si>
  <si>
    <t>1084/2023</t>
  </si>
  <si>
    <t>2023ER29217</t>
  </si>
  <si>
    <t>SSFFS-05957</t>
  </si>
  <si>
    <t>CL 3 34 83</t>
  </si>
  <si>
    <t>60.56</t>
  </si>
  <si>
    <t>1225/2023</t>
  </si>
  <si>
    <t>2023ER40820</t>
  </si>
  <si>
    <t>SSFFS-07062</t>
  </si>
  <si>
    <t>AV KR 1 56 55 SUR</t>
  </si>
  <si>
    <t>1224/2023</t>
  </si>
  <si>
    <t>2022ER299677</t>
  </si>
  <si>
    <t>SSFFS-06164</t>
  </si>
  <si>
    <t>KR 85 A 42 B 51 SUR</t>
  </si>
  <si>
    <t>1248/2023</t>
  </si>
  <si>
    <t>2023ER49236</t>
  </si>
  <si>
    <t>SSFFS-07155</t>
  </si>
  <si>
    <t>KR 14 66 14</t>
  </si>
  <si>
    <t>1254/2023</t>
  </si>
  <si>
    <t>2022ER19994</t>
  </si>
  <si>
    <t>SSFFS-07012</t>
  </si>
  <si>
    <t>ARPRO ARQUITECTOS INGENIEROS S.A</t>
  </si>
  <si>
    <t>ARPRO ARQUITECTOS INGENIEROS S.A.</t>
  </si>
  <si>
    <t>KR 8 91 08</t>
  </si>
  <si>
    <t>1296/2023</t>
  </si>
  <si>
    <t>2022ER230135</t>
  </si>
  <si>
    <t>SSFFS-07016
SSFFS-07015</t>
  </si>
  <si>
    <t>SECRETARIA DEL HABITAT</t>
  </si>
  <si>
    <t>KR 13 A Bis E - CL 46ABIS S 
CALLE 46BS</t>
  </si>
  <si>
    <t>1304/2023</t>
  </si>
  <si>
    <t>2023EE168959</t>
  </si>
  <si>
    <t>SSFFS-07319</t>
  </si>
  <si>
    <t>CL 144 136 A 65</t>
  </si>
  <si>
    <t>5.52</t>
  </si>
  <si>
    <t>1308/2023</t>
  </si>
  <si>
    <t>2023ER85826</t>
  </si>
  <si>
    <t>SSFFS-07236
SSFFS-07320</t>
  </si>
  <si>
    <t>11/07/2023
13/07/2023</t>
  </si>
  <si>
    <t>1321/2023</t>
  </si>
  <si>
    <t>2023ER09135</t>
  </si>
  <si>
    <t>SSFFS-06163</t>
  </si>
  <si>
    <t>AV BOYACÁ KR 72 CLL80</t>
  </si>
  <si>
    <t>83.06</t>
  </si>
  <si>
    <t>1326/2023</t>
  </si>
  <si>
    <t>2023ER29169</t>
  </si>
  <si>
    <t>SSFFS-07047</t>
  </si>
  <si>
    <t>CL 52 SUR 07 02</t>
  </si>
  <si>
    <t>213.55</t>
  </si>
  <si>
    <t>INSTITUTO DE DESARROLLO URBANO (IDU</t>
  </si>
  <si>
    <t>1360/2023</t>
  </si>
  <si>
    <t>2022ER270782</t>
  </si>
  <si>
    <t>SSFFS-06177
SSFFS-06293</t>
  </si>
  <si>
    <t>21/06/2023
23/06/2023</t>
  </si>
  <si>
    <t>CL 153 ENTRE AUTO NORTE AV 19</t>
  </si>
  <si>
    <t>1364/2023</t>
  </si>
  <si>
    <t>2023ER37739</t>
  </si>
  <si>
    <t>SSFFS-07321</t>
  </si>
  <si>
    <t>AV KR 20 72A 28</t>
  </si>
  <si>
    <t>ALCALDÍA LOCAL DE SAN CRISTÓBAL</t>
  </si>
  <si>
    <t>1386/2023</t>
  </si>
  <si>
    <t>2023ER24499 
 2023ER25491</t>
  </si>
  <si>
    <t>SSFFS-06920</t>
  </si>
  <si>
    <t xml:space="preserve">AV CL  17 72 75 </t>
  </si>
  <si>
    <t>1387/2023</t>
  </si>
  <si>
    <t>2022ER231914</t>
  </si>
  <si>
    <t>SSFFS-07496</t>
  </si>
  <si>
    <t>EMPRESA DE ACUEDUCTO Y ALCANTARILLADO DE BOGOTÁ E.A.A.B. - E.S.P</t>
  </si>
  <si>
    <t>AV CL 24 37 15</t>
  </si>
  <si>
    <t>1402/2023</t>
  </si>
  <si>
    <t>2022ER307392</t>
  </si>
  <si>
    <t>SSFFS-07060</t>
  </si>
  <si>
    <t>KR 13 ENTRE CL 68 DG 40 A BIS</t>
  </si>
  <si>
    <t>1420/2023</t>
  </si>
  <si>
    <t>2023ER116502</t>
  </si>
  <si>
    <t>SSFFS-07497</t>
  </si>
  <si>
    <t>Av Jiménez entre KR 1 Este y Av Caracas</t>
  </si>
  <si>
    <t>1422/2023</t>
  </si>
  <si>
    <t>2023ER71134</t>
  </si>
  <si>
    <t>SSFFS-07498
SSFFS-08313</t>
  </si>
  <si>
    <t>19/07/2023
03/08/2023</t>
  </si>
  <si>
    <t>FIDUCIARIA DAVIVIENDA S.A</t>
  </si>
  <si>
    <t>KR 78 11 C 58</t>
  </si>
  <si>
    <t>1453/2023</t>
  </si>
  <si>
    <t>2022ER314562</t>
  </si>
  <si>
    <t>SSFFS-07013</t>
  </si>
  <si>
    <t>VMH Y ASOCIADOS LTD</t>
  </si>
  <si>
    <t>CL 128 7B 08</t>
  </si>
  <si>
    <t>1454/2023</t>
  </si>
  <si>
    <t>2022ER327509</t>
  </si>
  <si>
    <t>SSFFS-08403</t>
  </si>
  <si>
    <t>KUBIK LAB S.A.S</t>
  </si>
  <si>
    <t>CL 93B 15 62
CL 93 B 15 80</t>
  </si>
  <si>
    <t>1456/2023</t>
  </si>
  <si>
    <t>2023ER28460</t>
  </si>
  <si>
    <t>SSFFS-08400</t>
  </si>
  <si>
    <t>CONSUCASA S.A.S</t>
  </si>
  <si>
    <t>CL 144 9 47</t>
  </si>
  <si>
    <t>1496/2023</t>
  </si>
  <si>
    <t>2022ER278740</t>
  </si>
  <si>
    <t>SSFFS-08402</t>
  </si>
  <si>
    <t>OCOBO CONSTRUCCIONES S.A.S</t>
  </si>
  <si>
    <t>CL 161 7B 55</t>
  </si>
  <si>
    <t>1531/2023</t>
  </si>
  <si>
    <t>2022ER273511</t>
  </si>
  <si>
    <t>SSFFS-08399</t>
  </si>
  <si>
    <t>PROMOTORA CONVIVIENDA S.A.S</t>
  </si>
  <si>
    <t>CL 139 44 18</t>
  </si>
  <si>
    <t>1586/2023</t>
  </si>
  <si>
    <t>2022ER289589</t>
  </si>
  <si>
    <t>SSFFS-07017</t>
  </si>
  <si>
    <t>CL 170 ENTRE KR 12 15</t>
  </si>
  <si>
    <t>1588/2023</t>
  </si>
  <si>
    <t>2022ER250305</t>
  </si>
  <si>
    <t>SSFFS-08398</t>
  </si>
  <si>
    <t>IGLESIA CRISTIANA FILADELFIA JESUCRISTO VIVE Y REINA PARA SIEMPRE</t>
  </si>
  <si>
    <t>AV KR 68 18 85</t>
  </si>
  <si>
    <t>1611/2023</t>
  </si>
  <si>
    <t>2023ER57463</t>
  </si>
  <si>
    <t>SSFFS-08401</t>
  </si>
  <si>
    <t>CONSTRUCCIONES ISARCO S.A.S</t>
  </si>
  <si>
    <t>KR 12  107A  13</t>
  </si>
  <si>
    <t>1625/2023</t>
  </si>
  <si>
    <t>2023ER127373</t>
  </si>
  <si>
    <t>SSFFS-09148</t>
  </si>
  <si>
    <t xml:space="preserve">CL 63SUR HASTA CL 65 SUR </t>
  </si>
  <si>
    <t>1639/2023</t>
  </si>
  <si>
    <t>2023ER30196</t>
  </si>
  <si>
    <t>SSFFS-09694</t>
  </si>
  <si>
    <t>INSTITUTO DISTRITAL DE RECREACIÓN Y DEPORTE</t>
  </si>
  <si>
    <t>CL 49 SUR KR 91</t>
  </si>
  <si>
    <t>1181.85</t>
  </si>
  <si>
    <t>1678/2023</t>
  </si>
  <si>
    <t>2021ER290791</t>
  </si>
  <si>
    <t>SSFFS-05740</t>
  </si>
  <si>
    <t>AV 68 37 B 51 SUR</t>
  </si>
  <si>
    <t>35.65</t>
  </si>
  <si>
    <t>1687/2023</t>
  </si>
  <si>
    <t>2022ER217131</t>
  </si>
  <si>
    <t>SSFFS-09529</t>
  </si>
  <si>
    <t>CL170 KR 23</t>
  </si>
  <si>
    <t>845.62</t>
  </si>
  <si>
    <t>1780/2023</t>
  </si>
  <si>
    <t>2022ER154703</t>
  </si>
  <si>
    <t>SSFFS-10397</t>
  </si>
  <si>
    <t>SECRETARÍA DISTRITAL DE HÁBITAT</t>
  </si>
  <si>
    <t xml:space="preserve">CL  68 A SUR CL 75C SUR ENTRE KR 73H DG 67A SUR </t>
  </si>
  <si>
    <t>1815/2023</t>
  </si>
  <si>
    <t>2022ER213593</t>
  </si>
  <si>
    <t>SSFFS-09756</t>
  </si>
  <si>
    <t xml:space="preserve">KR 17 93 A 21 </t>
  </si>
  <si>
    <t>43.42</t>
  </si>
  <si>
    <t>1816/2023</t>
  </si>
  <si>
    <t>2022ER306922</t>
  </si>
  <si>
    <t>SSFFS-10305</t>
  </si>
  <si>
    <t>DG 45 BIS SUR 13 F 03</t>
  </si>
  <si>
    <t>57.19</t>
  </si>
  <si>
    <t>1817/2023</t>
  </si>
  <si>
    <t>2022ER288839</t>
  </si>
  <si>
    <t>SSFFS-10474</t>
  </si>
  <si>
    <t xml:space="preserve">CL 18 SUR </t>
  </si>
  <si>
    <t>115.78</t>
  </si>
  <si>
    <t>1821/2023</t>
  </si>
  <si>
    <t>2022ER296796</t>
  </si>
  <si>
    <t>SSFFS-10473</t>
  </si>
  <si>
    <t xml:space="preserve">KR 11 ENTRE CL 82 CLL </t>
  </si>
  <si>
    <t>313.82</t>
  </si>
  <si>
    <t>1839/2023</t>
  </si>
  <si>
    <t>2023ER43935</t>
  </si>
  <si>
    <t>SSFFS-10886</t>
  </si>
  <si>
    <t>CL 56 SUR 10 B 00</t>
  </si>
  <si>
    <t>1841/2023</t>
  </si>
  <si>
    <t>2023ER71133</t>
  </si>
  <si>
    <t>SSFFS-11002</t>
  </si>
  <si>
    <t>GLASS SERVICE S.A.S.</t>
  </si>
  <si>
    <t>CL 63 B 28 28</t>
  </si>
  <si>
    <t>1882/2023</t>
  </si>
  <si>
    <t>2022ER259122</t>
  </si>
  <si>
    <t>SSFFS-09757
SSFFS-09758</t>
  </si>
  <si>
    <t>CONSTRUCTORA CAPITAL BOGOTÁ S.A.S</t>
  </si>
  <si>
    <t>AV CL  17 81 B 50</t>
  </si>
  <si>
    <t>1892/2023</t>
  </si>
  <si>
    <t>2022ER319479</t>
  </si>
  <si>
    <t>SSFFS-10998</t>
  </si>
  <si>
    <t>KR  52 A 174 B 67</t>
  </si>
  <si>
    <t>160.75</t>
  </si>
  <si>
    <t>1913/2023</t>
  </si>
  <si>
    <t>2023ER137257</t>
  </si>
  <si>
    <t>SSFFS-10472</t>
  </si>
  <si>
    <t>AV KR 68 80 47</t>
  </si>
  <si>
    <t>1925/2023</t>
  </si>
  <si>
    <t>2022ER302424</t>
  </si>
  <si>
    <t>SSFFS-11319</t>
  </si>
  <si>
    <t xml:space="preserve">KR 98 40 A 15 SUR
KR 97 B 40 03 SUR </t>
  </si>
  <si>
    <t>1989/2023</t>
  </si>
  <si>
    <t>2023ER72811</t>
  </si>
  <si>
    <t>SSFFS-10999</t>
  </si>
  <si>
    <t>CIUDADELA COMERCIAL UNICENTRO - PROPIEDAD HORIZONTA</t>
  </si>
  <si>
    <t>CIUDADELA COMERCIAL UNICENTRO - PROPIEDAD HORIZONTAL</t>
  </si>
  <si>
    <t xml:space="preserve">AV KR 15 124 30 </t>
  </si>
  <si>
    <t>86.81</t>
  </si>
  <si>
    <t>2134/2023</t>
  </si>
  <si>
    <t>2023ER44095</t>
  </si>
  <si>
    <t>SSFFS-11406</t>
  </si>
  <si>
    <t>KR 17 F 77 95</t>
  </si>
  <si>
    <t>2196/2023</t>
  </si>
  <si>
    <t>2023ER102166</t>
  </si>
  <si>
    <t>SSFFS-11322</t>
  </si>
  <si>
    <t>CL 28 SUR CON KR 14</t>
  </si>
  <si>
    <t>12.56</t>
  </si>
  <si>
    <t>2197/2023</t>
  </si>
  <si>
    <t>2023ER129689</t>
  </si>
  <si>
    <t>SSFFS-11320
SSFFS-11321</t>
  </si>
  <si>
    <t>10/10/2023
10/10/2023</t>
  </si>
  <si>
    <t>CL 129 CON CL  170</t>
  </si>
  <si>
    <t>2241/2023</t>
  </si>
  <si>
    <t>2023ER107193</t>
  </si>
  <si>
    <t>SSFFS-11323</t>
  </si>
  <si>
    <t xml:space="preserve">CL 1 68 37 </t>
  </si>
  <si>
    <t>2355/2023</t>
  </si>
  <si>
    <t>2022ER257634</t>
  </si>
  <si>
    <t>SSFFS-11900</t>
  </si>
  <si>
    <t>CENTRO NACIONAL DE MEMORIA HISTÓRICA</t>
  </si>
  <si>
    <t>KR 30 25 90</t>
  </si>
  <si>
    <t>2359/2023</t>
  </si>
  <si>
    <t>2022ER84912</t>
  </si>
  <si>
    <t xml:space="preserve">SSFFS-09144
SSFFS-09143 </t>
  </si>
  <si>
    <t>EMPRESA DE ACUEDUCTO Y ALCANTARILLADO DE BOGOTÁ E.S.P</t>
  </si>
  <si>
    <t>CL 129 KR 99 A</t>
  </si>
  <si>
    <t>2385/2023</t>
  </si>
  <si>
    <t>2022ER162355</t>
  </si>
  <si>
    <t>SSFFS-09146</t>
  </si>
  <si>
    <t>INVERSANTAMONICA S.A</t>
  </si>
  <si>
    <t>CL 63 86 96</t>
  </si>
  <si>
    <t>2386/2023</t>
  </si>
  <si>
    <t>2022ER248940</t>
  </si>
  <si>
    <t>SSFFS-12271</t>
  </si>
  <si>
    <t>ALIANZA FIDUCIARIA S.A.</t>
  </si>
  <si>
    <t>CL 6A 4 04
KR 5 6A 73</t>
  </si>
  <si>
    <t>2480/2023</t>
  </si>
  <si>
    <t>2023ER23486 
 2023ER23370</t>
  </si>
  <si>
    <t>SSFFS-11003</t>
  </si>
  <si>
    <t>INDUSTRIA NACIONAL DE GASEOSAS S.A. - INDEGA S.A. - SUCURSAL</t>
  </si>
  <si>
    <t xml:space="preserve">AV CL 96 24C 94 </t>
  </si>
  <si>
    <t>2481/2023</t>
  </si>
  <si>
    <t>2023ER35646</t>
  </si>
  <si>
    <t>SSFFS-11898</t>
  </si>
  <si>
    <t>CL 159 ENTRE KR 95 99</t>
  </si>
  <si>
    <t>2522/2023</t>
  </si>
  <si>
    <t>2023ER138348</t>
  </si>
  <si>
    <t>SSFFS-12235</t>
  </si>
  <si>
    <t>CANAL ARZOBISPO KR 30 Y CLL 80</t>
  </si>
  <si>
    <t>2523/2023</t>
  </si>
  <si>
    <t>2022ER196989</t>
  </si>
  <si>
    <t xml:space="preserve"> SSFFS-11383
SSFFS-11384</t>
  </si>
  <si>
    <t>CL 170 12 10</t>
  </si>
  <si>
    <t>2637/2023</t>
  </si>
  <si>
    <t>2023ER234301</t>
  </si>
  <si>
    <t>SSFFS-13509</t>
  </si>
  <si>
    <t>ROSALES S.A.S</t>
  </si>
  <si>
    <t>FIDUCIARIA BOGOTA S.A.</t>
  </si>
  <si>
    <t>CL 86A 11A 56</t>
  </si>
  <si>
    <t>2645/2023</t>
  </si>
  <si>
    <t>2023ER98944</t>
  </si>
  <si>
    <t>SSFFS-13356
SSFFS-13358</t>
  </si>
  <si>
    <t>AC 100 45 00</t>
  </si>
  <si>
    <t>2648/2023</t>
  </si>
  <si>
    <t>2021ER187322</t>
  </si>
  <si>
    <t>SSFFS-13347</t>
  </si>
  <si>
    <t>HUMEDAL  CORDOBA</t>
  </si>
  <si>
    <t>2662/2023</t>
  </si>
  <si>
    <t>2023ER27417</t>
  </si>
  <si>
    <t xml:space="preserve"> SSFFS-12272</t>
  </si>
  <si>
    <t>TERRANUM DESARROLLO S.A.S</t>
  </si>
  <si>
    <t>AK 72 81 B 13</t>
  </si>
  <si>
    <t>63.29</t>
  </si>
  <si>
    <t>2663/2023</t>
  </si>
  <si>
    <t>2022ER282273</t>
  </si>
  <si>
    <t>SSFFS-12640</t>
  </si>
  <si>
    <t>ECOPETROL S.A</t>
  </si>
  <si>
    <t>AK 7 37 69</t>
  </si>
  <si>
    <t>2692/2023</t>
  </si>
  <si>
    <t>2023ER106286</t>
  </si>
  <si>
    <t>SSFFS-12169</t>
  </si>
  <si>
    <t>CL 45SUR 72Q 20</t>
  </si>
  <si>
    <t>2779/2023</t>
  </si>
  <si>
    <t>2023ER162788</t>
  </si>
  <si>
    <t xml:space="preserve"> SSFFS-11000</t>
  </si>
  <si>
    <t xml:space="preserve">KR 106 A 154 46 </t>
  </si>
  <si>
    <t>11.88</t>
  </si>
  <si>
    <t>2780/2023</t>
  </si>
  <si>
    <t>SSFFS-11001</t>
  </si>
  <si>
    <t>93.69</t>
  </si>
  <si>
    <t>2787/2023</t>
  </si>
  <si>
    <t>2023ER156367</t>
  </si>
  <si>
    <t xml:space="preserve">SSFFS-13629
SSFFS-13628 </t>
  </si>
  <si>
    <t>CL 13 CON KR 50</t>
  </si>
  <si>
    <t>2824/2023</t>
  </si>
  <si>
    <t xml:space="preserve">2023ER160607
2023ER165299 </t>
  </si>
  <si>
    <t>SSFFS-13480</t>
  </si>
  <si>
    <t xml:space="preserve">SECRETARIA DE EDUCACION </t>
  </si>
  <si>
    <t>KR 69 9C 52</t>
  </si>
  <si>
    <t>2825/2023</t>
  </si>
  <si>
    <t>2023ER182650
2023ER182652
2023ER187488</t>
  </si>
  <si>
    <t>SSFFS-13422</t>
  </si>
  <si>
    <t>CL 5B SUR 5 8</t>
  </si>
  <si>
    <t>2838/2023</t>
  </si>
  <si>
    <t>2023ER38936</t>
  </si>
  <si>
    <t>SSFFS-13620</t>
  </si>
  <si>
    <t>CONSTRUCTORA CAPITAL BOGOTA S.A.S</t>
  </si>
  <si>
    <t xml:space="preserve">KR 91 74A 00SUR </t>
  </si>
  <si>
    <t>2839/2023</t>
  </si>
  <si>
    <t>2022ER250675</t>
  </si>
  <si>
    <t>SSFFS-09145</t>
  </si>
  <si>
    <t>PROMOTORA OVIEDO S.A.S</t>
  </si>
  <si>
    <t>CL 42G SUR 74 30</t>
  </si>
  <si>
    <t>2934/2023</t>
  </si>
  <si>
    <t>2023ER212094</t>
  </si>
  <si>
    <t>SSFFS-13481</t>
  </si>
  <si>
    <t>CL 147D 92 53</t>
  </si>
  <si>
    <t>2936/2023</t>
  </si>
  <si>
    <t>SSFFS-13482</t>
  </si>
  <si>
    <t>2946/2023</t>
  </si>
  <si>
    <t>2023ER184019
2023ER186171
2023ER187865 
2023ER187339</t>
  </si>
  <si>
    <t xml:space="preserve"> SSFFS-13361</t>
  </si>
  <si>
    <t>CL 64 121 26 
CL 64 121 40</t>
  </si>
  <si>
    <t>2957/2023</t>
  </si>
  <si>
    <t>2023ER71165</t>
  </si>
  <si>
    <t>SSFFS-14340</t>
  </si>
  <si>
    <t>FIDUCIARIA SCOTIABANK COLPATRIA S.A</t>
  </si>
  <si>
    <t>KR 1 63 12</t>
  </si>
  <si>
    <t>2986/2023</t>
  </si>
  <si>
    <t>2023ER139540</t>
  </si>
  <si>
    <t>SSFFS-13735</t>
  </si>
  <si>
    <t xml:space="preserve">IDRD </t>
  </si>
  <si>
    <t>CL  49 SUR CL  43SUR KR s 91 KR  109</t>
  </si>
  <si>
    <t>3030/2023</t>
  </si>
  <si>
    <t>2023ER129858
2023ER133560</t>
  </si>
  <si>
    <t>SSFFS-13796</t>
  </si>
  <si>
    <t>CL 159 8 56</t>
  </si>
  <si>
    <t>3031/2023</t>
  </si>
  <si>
    <t>2023ER197735
2023ER198034</t>
  </si>
  <si>
    <t>SSFFS-13558</t>
  </si>
  <si>
    <t>CL 65 112A 36</t>
  </si>
  <si>
    <t>3032/2023</t>
  </si>
  <si>
    <t>2023ER13267</t>
  </si>
  <si>
    <t>SSFFS-14374
SSFFS-14375</t>
  </si>
  <si>
    <t>KR 58 167 20</t>
  </si>
  <si>
    <t>580,71
6,4</t>
  </si>
  <si>
    <t>3228/2023</t>
  </si>
  <si>
    <t>2023ER187774</t>
  </si>
  <si>
    <t>SSFFS-14915</t>
  </si>
  <si>
    <t>AUTO NORTE AK 45 146 22</t>
  </si>
  <si>
    <t>76.3</t>
  </si>
  <si>
    <t>3229/2023</t>
  </si>
  <si>
    <t>2023ER232981</t>
  </si>
  <si>
    <t>SSFFS-15036</t>
  </si>
  <si>
    <t>AV BOYACA CL 98A</t>
  </si>
  <si>
    <t>29.25</t>
  </si>
  <si>
    <t>55/2022</t>
  </si>
  <si>
    <t>2019ER243227</t>
  </si>
  <si>
    <t>SSFFS-12243</t>
  </si>
  <si>
    <t>55</t>
  </si>
  <si>
    <t>CREDICORP CAPITAL FIDUCIARIA S.A</t>
  </si>
  <si>
    <t>DG 157 77 77</t>
  </si>
  <si>
    <t>933.2</t>
  </si>
  <si>
    <t>139/2022</t>
  </si>
  <si>
    <t>2021ER242066</t>
  </si>
  <si>
    <t>SSFFS-00588</t>
  </si>
  <si>
    <t>139</t>
  </si>
  <si>
    <t>AUTOPISTA NORTE ENTRE CL 80 Y CL 100 COSTADO ORIENTAL</t>
  </si>
  <si>
    <t>27.2</t>
  </si>
  <si>
    <t>144/2022</t>
  </si>
  <si>
    <t>2021ER173551 
2021ER173552</t>
  </si>
  <si>
    <t>SSFFS-14776</t>
  </si>
  <si>
    <t>144</t>
  </si>
  <si>
    <t>CL 31 BIS SUR 19</t>
  </si>
  <si>
    <t>4</t>
  </si>
  <si>
    <t>145/2022</t>
  </si>
  <si>
    <t>2021ER222482</t>
  </si>
  <si>
    <t>SSFFS-00572</t>
  </si>
  <si>
    <t>145</t>
  </si>
  <si>
    <t>LONDOÑO MARTINEZ CIA S</t>
  </si>
  <si>
    <t>CL 112 NO 18 A 48 / 30</t>
  </si>
  <si>
    <t>25.2</t>
  </si>
  <si>
    <t>146/2022</t>
  </si>
  <si>
    <t>2021ER203918</t>
  </si>
  <si>
    <t>SSFFS-00499</t>
  </si>
  <si>
    <t>146</t>
  </si>
  <si>
    <t>CL 75 BIS SUR ENTRE KR 77 H Y TV 80</t>
  </si>
  <si>
    <t>2</t>
  </si>
  <si>
    <t>147/2022</t>
  </si>
  <si>
    <t>2021ER175820 
 2021ER175823</t>
  </si>
  <si>
    <t>SSFFS-00602</t>
  </si>
  <si>
    <t>147</t>
  </si>
  <si>
    <t>KR 1 A 48 J 98 SUR</t>
  </si>
  <si>
    <t>127</t>
  </si>
  <si>
    <t>169/2022</t>
  </si>
  <si>
    <t>2021ER146805</t>
  </si>
  <si>
    <t>SSFFS-00595</t>
  </si>
  <si>
    <t>169</t>
  </si>
  <si>
    <t>KR 4 ESTE 91 A 57</t>
  </si>
  <si>
    <t>12.9</t>
  </si>
  <si>
    <t>185/2022</t>
  </si>
  <si>
    <t>2021ER171543</t>
  </si>
  <si>
    <t>SSFFS-00858</t>
  </si>
  <si>
    <t>185</t>
  </si>
  <si>
    <t>AK 68 D NO 19 35 /21 35</t>
  </si>
  <si>
    <t>44.1</t>
  </si>
  <si>
    <t>186/2022</t>
  </si>
  <si>
    <t>2019ER85662</t>
  </si>
  <si>
    <t>SSFFS-00856</t>
  </si>
  <si>
    <t>CL 50 B SUR 12 C 96</t>
  </si>
  <si>
    <t>2302.95</t>
  </si>
  <si>
    <t>188/2022</t>
  </si>
  <si>
    <t>2021ER175777 
2021ER175778</t>
  </si>
  <si>
    <t>SSFFS-00608</t>
  </si>
  <si>
    <t>188</t>
  </si>
  <si>
    <t>KR 5 L 49 C 91 SUR (KR 2 D ESTE 51 A 40 SUR / CL 50 SUR 2 D 89 ESTE) B</t>
  </si>
  <si>
    <t>7</t>
  </si>
  <si>
    <t>189/2022</t>
  </si>
  <si>
    <t>2021ER174798
 2021ER174799</t>
  </si>
  <si>
    <t>SSFFS-00609</t>
  </si>
  <si>
    <t>189</t>
  </si>
  <si>
    <t>CL 28 SUR TV 23 TV 22 B 28 24 SUR CL 28 B SUR 22 46 TV 22 B 28 B 10 SUR KR 22 29 04 SUR CL 30 SUR 22 31</t>
  </si>
  <si>
    <t>190/2022</t>
  </si>
  <si>
    <t>2021ER173576 
2021ER173579</t>
  </si>
  <si>
    <t>SSFFS-00610</t>
  </si>
  <si>
    <t>190</t>
  </si>
  <si>
    <t>KR 5 L 49 C 91 SUR (KR 5 L BIS KR 5 L / CL 49 D BIS SUR CL 49 C SUR / TV 5 J CL 49 C SUR / KR 5 L)</t>
  </si>
  <si>
    <t>11.24</t>
  </si>
  <si>
    <t>191/2022</t>
  </si>
  <si>
    <t>2021ER174789
 2021ER174790</t>
  </si>
  <si>
    <t>SSFFS-00607</t>
  </si>
  <si>
    <t>191</t>
  </si>
  <si>
    <t>CL 32 SUR 21 39 (KR 21 B KR 20 A / CL 32 B SUR CL 32 SUR)</t>
  </si>
  <si>
    <t>192/2022</t>
  </si>
  <si>
    <t>2021ER174792
 2021ER174793</t>
  </si>
  <si>
    <t>SSFFS-00606</t>
  </si>
  <si>
    <t>192</t>
  </si>
  <si>
    <t>CL 48 H SUR 9 11</t>
  </si>
  <si>
    <t>6.29</t>
  </si>
  <si>
    <t>193/2022</t>
  </si>
  <si>
    <t>2021ER174811
 2021ER174812</t>
  </si>
  <si>
    <t>SSFFS-00594</t>
  </si>
  <si>
    <t>193</t>
  </si>
  <si>
    <t>CL 31 B SUR Y CL 31 BIS SUR / KR 21 A Y 21 B</t>
  </si>
  <si>
    <t>321/2022</t>
  </si>
  <si>
    <t>2021ER99164</t>
  </si>
  <si>
    <t>SSFFS-00500</t>
  </si>
  <si>
    <t>321</t>
  </si>
  <si>
    <t>EMPRESA DE RENOVACIÓN Y DESARROLLO URBANO DE BOGOTÁ - ERU</t>
  </si>
  <si>
    <t>KR 10 1 59 SUR</t>
  </si>
  <si>
    <t>487.05</t>
  </si>
  <si>
    <t>324/2022</t>
  </si>
  <si>
    <t>2021ER86102</t>
  </si>
  <si>
    <t>SSFFS-00598</t>
  </si>
  <si>
    <t>324</t>
  </si>
  <si>
    <t>KR 94 8C 49</t>
  </si>
  <si>
    <t>12.5</t>
  </si>
  <si>
    <t>325/2022</t>
  </si>
  <si>
    <t>2021ER207538</t>
  </si>
  <si>
    <t>SSFFS-01357</t>
  </si>
  <si>
    <t>325</t>
  </si>
  <si>
    <t>CONSORCIO ALBA</t>
  </si>
  <si>
    <t>KR 86 74 80 SUR</t>
  </si>
  <si>
    <t>1.64</t>
  </si>
  <si>
    <t>331/2022</t>
  </si>
  <si>
    <t>2020ER171824</t>
  </si>
  <si>
    <t>SSFFS-09091</t>
  </si>
  <si>
    <t>331</t>
  </si>
  <si>
    <t>ALCALDÍA LOCAL DE SAN CRISTOBAL</t>
  </si>
  <si>
    <t>AV 1 DE MAYO 1 40 SUR</t>
  </si>
  <si>
    <t>68.55</t>
  </si>
  <si>
    <t>332/2022</t>
  </si>
  <si>
    <t>SSFFS-09092</t>
  </si>
  <si>
    <t>332</t>
  </si>
  <si>
    <t>333/2022</t>
  </si>
  <si>
    <t>2020ER06501</t>
  </si>
  <si>
    <t>SSFFS-12662</t>
  </si>
  <si>
    <t>333</t>
  </si>
  <si>
    <t>KR 4 92 31</t>
  </si>
  <si>
    <t>1.5</t>
  </si>
  <si>
    <t>334/2022</t>
  </si>
  <si>
    <t>2021ER113997</t>
  </si>
  <si>
    <t>SSFFS-00591</t>
  </si>
  <si>
    <t>334</t>
  </si>
  <si>
    <t>OMAIRA MONSALVE DUEÑEZ</t>
  </si>
  <si>
    <t>KR 73 A 76 83</t>
  </si>
  <si>
    <t>1.6</t>
  </si>
  <si>
    <t>496/2022</t>
  </si>
  <si>
    <t>2021ER188091</t>
  </si>
  <si>
    <t>SSFFS-00505
 SSFFS-00603</t>
  </si>
  <si>
    <t>27/01/2022
02/02/2022</t>
  </si>
  <si>
    <t>496</t>
  </si>
  <si>
    <t>AV BOYACA (AK 72) DESDE LA AV SAN JOSE (AC 170) HASTA LA AV SAN ANTONIO (AC 183)</t>
  </si>
  <si>
    <t>339.69</t>
  </si>
  <si>
    <t>558/2022</t>
  </si>
  <si>
    <t>2021ER16739</t>
  </si>
  <si>
    <t>SSFFS-01360</t>
  </si>
  <si>
    <t>558</t>
  </si>
  <si>
    <t>URBANIZADORA MARIN VALENCIA S.A</t>
  </si>
  <si>
    <t>CL 8 A 87 B49</t>
  </si>
  <si>
    <t>510.65</t>
  </si>
  <si>
    <t>559/2022</t>
  </si>
  <si>
    <t>2021ER07981</t>
  </si>
  <si>
    <t>SSFFS-00601</t>
  </si>
  <si>
    <t>559</t>
  </si>
  <si>
    <t>COLEGIO DE ESTUDIOS SUPERIORES DE ADMINISTRACIÓN – CESA</t>
  </si>
  <si>
    <t>DG 35 5 A 57</t>
  </si>
  <si>
    <t>13</t>
  </si>
  <si>
    <t>561/2022</t>
  </si>
  <si>
    <t>2019ER278219</t>
  </si>
  <si>
    <t>SSFFS-00592</t>
  </si>
  <si>
    <t>561</t>
  </si>
  <si>
    <t>FUNDACIÓN COSME Y DAMIAN</t>
  </si>
  <si>
    <t>AV KR 9 119 24</t>
  </si>
  <si>
    <t>562/2022</t>
  </si>
  <si>
    <t>2021ER118228           2021ER118226</t>
  </si>
  <si>
    <t>SSFFS-00599</t>
  </si>
  <si>
    <t>562</t>
  </si>
  <si>
    <t>FIDUCIARIA COLMENA S.A</t>
  </si>
  <si>
    <t>KR 62 163 20</t>
  </si>
  <si>
    <t>1.8</t>
  </si>
  <si>
    <t>563/2022</t>
  </si>
  <si>
    <t>SSFFS-00600</t>
  </si>
  <si>
    <t>563</t>
  </si>
  <si>
    <t>4.79</t>
  </si>
  <si>
    <t>624/2022</t>
  </si>
  <si>
    <t>2021ER199927</t>
  </si>
  <si>
    <t>SSFFS-02171 
SSFFS-02172</t>
  </si>
  <si>
    <t>624</t>
  </si>
  <si>
    <t>DEPARTAMENTO ADMINISTRATIVO DE LA DEFENSORÍA DEL ESPACIO PÚBLICO - DADEP</t>
  </si>
  <si>
    <t>CL 136 / AV 19 / CL 137 / KR 18</t>
  </si>
  <si>
    <t>21.14  
1024</t>
  </si>
  <si>
    <t>2021ER180902</t>
  </si>
  <si>
    <t>ÁREA LIMPIA DISTRITO CAPITAL S.A.S. ESP</t>
  </si>
  <si>
    <t>685/2022</t>
  </si>
  <si>
    <t>SSFFS-00611</t>
  </si>
  <si>
    <t>685</t>
  </si>
  <si>
    <t>CL 180 A 52 A00 
 KR 62 170 
 KR 68 169 B
 CL 160 58 C 22 
 CL 127 D 58 A</t>
  </si>
  <si>
    <t>SSFFS-00612</t>
  </si>
  <si>
    <t>728/2022</t>
  </si>
  <si>
    <t>2021ER150396</t>
  </si>
  <si>
    <t>SSFFS-02343</t>
  </si>
  <si>
    <t>728</t>
  </si>
  <si>
    <t>FUNDACIÓN UNIVERSIDAD DE AMÉRICA</t>
  </si>
  <si>
    <t>TV 5 NO 86 A 50</t>
  </si>
  <si>
    <t>18.6</t>
  </si>
  <si>
    <t>729/2022</t>
  </si>
  <si>
    <t>2021ER246405</t>
  </si>
  <si>
    <t>SSFFS-02157</t>
  </si>
  <si>
    <t>729</t>
  </si>
  <si>
    <t>CONSORCIO AB 003</t>
  </si>
  <si>
    <t>KR 5 ENTRE CL 163B 
 CL 163D 
 KR 5F BIS ENTRE CL 188ª 
 CL 194</t>
  </si>
  <si>
    <t>8.45</t>
  </si>
  <si>
    <t>730/2022</t>
  </si>
  <si>
    <t>2021ER240760</t>
  </si>
  <si>
    <t>SSFFS-02373</t>
  </si>
  <si>
    <t>730</t>
  </si>
  <si>
    <t>AV CL 80 70C 35</t>
  </si>
  <si>
    <t>1.69</t>
  </si>
  <si>
    <t>731/2022</t>
  </si>
  <si>
    <t>2021ER240758</t>
  </si>
  <si>
    <t>SSFFS-02339         SSFFS-02340</t>
  </si>
  <si>
    <t>731</t>
  </si>
  <si>
    <t>AV KR 68 ENTRE CL 64 
 CL 100</t>
  </si>
  <si>
    <t>9.99</t>
  </si>
  <si>
    <t>800/2022</t>
  </si>
  <si>
    <t>2021ER89035</t>
  </si>
  <si>
    <t xml:space="preserve">SSFFS-02135 
SSFFS-02136  </t>
  </si>
  <si>
    <t>800</t>
  </si>
  <si>
    <t>SEMINARIO CONCILIAR DE BOGOTÁ</t>
  </si>
  <si>
    <t>CL 131 A 52 A 35</t>
  </si>
  <si>
    <t>60 
34.71</t>
  </si>
  <si>
    <t>801/2022</t>
  </si>
  <si>
    <t>2021ER111078</t>
  </si>
  <si>
    <t>SSFFS-02342</t>
  </si>
  <si>
    <t>801</t>
  </si>
  <si>
    <t>ITAÚ FIDUCIARIA S.A</t>
  </si>
  <si>
    <t>CL 146F 75ª 99</t>
  </si>
  <si>
    <t>802/2022</t>
  </si>
  <si>
    <t>2020ER196743</t>
  </si>
  <si>
    <t>SSFFS-00597</t>
  </si>
  <si>
    <t>AV CL 17 132 60</t>
  </si>
  <si>
    <t>29.7</t>
  </si>
  <si>
    <t>803/2022</t>
  </si>
  <si>
    <t>SSFFS-00596</t>
  </si>
  <si>
    <t>803</t>
  </si>
  <si>
    <t>8.15</t>
  </si>
  <si>
    <t>965/2022</t>
  </si>
  <si>
    <t>2021ER214250</t>
  </si>
  <si>
    <t>SSFFS-03420</t>
  </si>
  <si>
    <t>965</t>
  </si>
  <si>
    <t>AV 68 ENTRE LA CL 18 SUR 
 AV LAS AMERICAS</t>
  </si>
  <si>
    <t>14.4</t>
  </si>
  <si>
    <t>969/2022</t>
  </si>
  <si>
    <t>2021ER168738</t>
  </si>
  <si>
    <t>SSFFS-02133</t>
  </si>
  <si>
    <t>969</t>
  </si>
  <si>
    <t>CL 25 B 70 B 70</t>
  </si>
  <si>
    <t>05.05</t>
  </si>
  <si>
    <t>1031/2022</t>
  </si>
  <si>
    <t>2021ER106212</t>
  </si>
  <si>
    <t>SSFFS-02341</t>
  </si>
  <si>
    <t>1031</t>
  </si>
  <si>
    <t>INGECIMEINS SAS INGENIERIA CIVIL MUEBLES E INMUEBLES I</t>
  </si>
  <si>
    <t>CL 62 37 63/69</t>
  </si>
  <si>
    <t>1.75</t>
  </si>
  <si>
    <t>1066/2022</t>
  </si>
  <si>
    <t>2020ER88272</t>
  </si>
  <si>
    <t>SSFFS-03826</t>
  </si>
  <si>
    <t>1066</t>
  </si>
  <si>
    <t>AV CL 235 55</t>
  </si>
  <si>
    <t>6.34</t>
  </si>
  <si>
    <t>1067/2022</t>
  </si>
  <si>
    <t>SSFFS-03827</t>
  </si>
  <si>
    <t>1067</t>
  </si>
  <si>
    <t>1731.74</t>
  </si>
  <si>
    <t>1070/2022</t>
  </si>
  <si>
    <t>2021ER274405</t>
  </si>
  <si>
    <t>SSFFS-03501</t>
  </si>
  <si>
    <t>1070</t>
  </si>
  <si>
    <t>CL 10 ENTRE KR 33 Y 34</t>
  </si>
  <si>
    <t>27.69</t>
  </si>
  <si>
    <t>1071/2022</t>
  </si>
  <si>
    <t>2021ER251730</t>
  </si>
  <si>
    <t>SSFFS-03421 
 SSFFS-03422</t>
  </si>
  <si>
    <t>1071</t>
  </si>
  <si>
    <t>KR 9 ENTRE CL 170 
 CL 193</t>
  </si>
  <si>
    <t>37.35</t>
  </si>
  <si>
    <t>1079/2022</t>
  </si>
  <si>
    <t>2021ER269768</t>
  </si>
  <si>
    <t>SSFFS-03418 
 SSFFS-03419</t>
  </si>
  <si>
    <t>1079</t>
  </si>
  <si>
    <t>CL 153 ENTRE KR 72 
 KR 45</t>
  </si>
  <si>
    <t>6.1087
63.84575</t>
  </si>
  <si>
    <t>1401/2022</t>
  </si>
  <si>
    <t>2021ER171579</t>
  </si>
  <si>
    <t>SSFFS-02134</t>
  </si>
  <si>
    <t>1401</t>
  </si>
  <si>
    <t>KR 68 D NO 19 35 / 21 35</t>
  </si>
  <si>
    <t>313.6</t>
  </si>
  <si>
    <t>1405/2022</t>
  </si>
  <si>
    <t>2021ER288157</t>
  </si>
  <si>
    <t>SSFFS-03850 
 SSFFS-03849</t>
  </si>
  <si>
    <t>1405</t>
  </si>
  <si>
    <t>CL 17 41 63</t>
  </si>
  <si>
    <t>17.44</t>
  </si>
  <si>
    <t>1406/2022</t>
  </si>
  <si>
    <t>2021ER276282</t>
  </si>
  <si>
    <t>SSFFS-03881 
 SSFFS-03882</t>
  </si>
  <si>
    <t>1406</t>
  </si>
  <si>
    <t>CL 134 ENTRE KR 45 Y KR 7</t>
  </si>
  <si>
    <t>25.89 
19.63</t>
  </si>
  <si>
    <t>1407/2022</t>
  </si>
  <si>
    <t>2021ER281518</t>
  </si>
  <si>
    <t>SSFFS-03940 
 SSFFS-03941</t>
  </si>
  <si>
    <t>1407</t>
  </si>
  <si>
    <t>AV KR 19 
 ENTRE LA CL 127 
 CL 134</t>
  </si>
  <si>
    <t>57.24 
38.79</t>
  </si>
  <si>
    <t>1410/2022</t>
  </si>
  <si>
    <t>2021ER280810</t>
  </si>
  <si>
    <t>SSFFS-03876 
  SSFFS-03877</t>
  </si>
  <si>
    <t>1410</t>
  </si>
  <si>
    <t>16
9</t>
  </si>
  <si>
    <t>CL 19 KR 71 HASTA CL 17 KR 50</t>
  </si>
  <si>
    <t>90.89 
1.81</t>
  </si>
  <si>
    <t>1411/2022</t>
  </si>
  <si>
    <t>2021ER280806</t>
  </si>
  <si>
    <t>SSFFS-03942 
 SSFFS-03943</t>
  </si>
  <si>
    <t>1411</t>
  </si>
  <si>
    <t>CL 20 KR 68 D / CL 17 KR 60</t>
  </si>
  <si>
    <t>55.14
 2.99</t>
  </si>
  <si>
    <t>1412/2022</t>
  </si>
  <si>
    <t>2021ER169996</t>
  </si>
  <si>
    <t>SSFFS-03946</t>
  </si>
  <si>
    <t>1412</t>
  </si>
  <si>
    <t>EAAB - ESP</t>
  </si>
  <si>
    <t>CORREDOR AMBIENTAL HUMEDAL CORDOBA GRUPO 1 SECTORES 2 EN EL HUMEDAL CORDOBA CL 117 AV SUBA</t>
  </si>
  <si>
    <t>6.55</t>
  </si>
  <si>
    <t>1474/2022</t>
  </si>
  <si>
    <t>2021ER112619</t>
  </si>
  <si>
    <t>SSFFS-04509</t>
  </si>
  <si>
    <t>1474</t>
  </si>
  <si>
    <t>KR 92 150 70</t>
  </si>
  <si>
    <t>1.47</t>
  </si>
  <si>
    <t>1477/2022</t>
  </si>
  <si>
    <t>2022ER05064</t>
  </si>
  <si>
    <t>SSFFS-03928</t>
  </si>
  <si>
    <t>1477</t>
  </si>
  <si>
    <t>CAJA DE VIVIENDA POPULAR</t>
  </si>
  <si>
    <t>CL 135 143A 19</t>
  </si>
  <si>
    <t>5.76</t>
  </si>
  <si>
    <t>1480/2022</t>
  </si>
  <si>
    <t>2021ER171546</t>
  </si>
  <si>
    <t>SSFFS-00857</t>
  </si>
  <si>
    <t>1480</t>
  </si>
  <si>
    <t>AK 68 D 19 35 / 21 35</t>
  </si>
  <si>
    <t>9.85</t>
  </si>
  <si>
    <t>1518/2022</t>
  </si>
  <si>
    <t>2021ER269786</t>
  </si>
  <si>
    <t>SSFFS-03425 
SSFFS-03427</t>
  </si>
  <si>
    <t>1518</t>
  </si>
  <si>
    <t>CL 153 45 50</t>
  </si>
  <si>
    <t>236.99</t>
  </si>
  <si>
    <t>1538/2022</t>
  </si>
  <si>
    <t>2021ER277846</t>
  </si>
  <si>
    <t>SSFFS-04781 
SSFFS-04782</t>
  </si>
  <si>
    <t>1538</t>
  </si>
  <si>
    <t>CL 45 SUR KR 72K BIS KR 72K BIS A</t>
  </si>
  <si>
    <t>2.29</t>
  </si>
  <si>
    <t>1540/2022</t>
  </si>
  <si>
    <t>2021ER195327</t>
  </si>
  <si>
    <t>SSFFS-04529</t>
  </si>
  <si>
    <t>1540</t>
  </si>
  <si>
    <t>FERNANDO VESGA Y COMPAÑÍA S.A.S</t>
  </si>
  <si>
    <t>KR 4 A 68</t>
  </si>
  <si>
    <t>3.3</t>
  </si>
  <si>
    <t>1545/2022</t>
  </si>
  <si>
    <t>2021ER98869</t>
  </si>
  <si>
    <t>SSFFS-04531</t>
  </si>
  <si>
    <t>1545</t>
  </si>
  <si>
    <t>PAEZ FONNEGRA INVERSIONES S.A.S</t>
  </si>
  <si>
    <t>CL 22 A 129 87</t>
  </si>
  <si>
    <t>30.9</t>
  </si>
  <si>
    <t>1987/2022</t>
  </si>
  <si>
    <t>2021ER269612</t>
  </si>
  <si>
    <t>SSFFS-04596</t>
  </si>
  <si>
    <t>1987</t>
  </si>
  <si>
    <t>AV 68 ENTRE LA AV ESPERANZA Y LA CL 46</t>
  </si>
  <si>
    <t>15.64</t>
  </si>
  <si>
    <t>1988/2022</t>
  </si>
  <si>
    <t>2021ER43340</t>
  </si>
  <si>
    <t>SSFFS-04526</t>
  </si>
  <si>
    <t>1988</t>
  </si>
  <si>
    <t>FIDUCIARIA BANCOLOMBIA S.A</t>
  </si>
  <si>
    <t>KR 20 134 A 70 
 KR 20 134 A 76 
 KR 20 134 A 94</t>
  </si>
  <si>
    <t>24.55</t>
  </si>
  <si>
    <t>1989/2022</t>
  </si>
  <si>
    <t>2020ER170055</t>
  </si>
  <si>
    <t>SSFFS-04528</t>
  </si>
  <si>
    <t>1989</t>
  </si>
  <si>
    <t>AK 72 235 09</t>
  </si>
  <si>
    <t>1.7</t>
  </si>
  <si>
    <t>1990/2022</t>
  </si>
  <si>
    <t>2021ER202655</t>
  </si>
  <si>
    <t>SSFFS-04527</t>
  </si>
  <si>
    <t>1990</t>
  </si>
  <si>
    <t>PROMOTORA LAS MERCEDES LTDA</t>
  </si>
  <si>
    <t>AV KR 153 108 A 04</t>
  </si>
  <si>
    <t>8.7</t>
  </si>
  <si>
    <t>2102/2022</t>
  </si>
  <si>
    <t>2021ER287425</t>
  </si>
  <si>
    <t>SSFFS-05415 
SSFFS-05416</t>
  </si>
  <si>
    <t>2102</t>
  </si>
  <si>
    <t>AV KR 15 ENTRE LA CL 134 Y CL 151</t>
  </si>
  <si>
    <t>332.04</t>
  </si>
  <si>
    <t>2366/2022</t>
  </si>
  <si>
    <t>2021ER234902</t>
  </si>
  <si>
    <t>SSFFS-05569</t>
  </si>
  <si>
    <t>2366</t>
  </si>
  <si>
    <t>INGEURBE S.A.S</t>
  </si>
  <si>
    <t>RENTA 4 GLOBAL FIDUCIARIA S.A.</t>
  </si>
  <si>
    <t>CL 26 85 KR 93</t>
  </si>
  <si>
    <t>6.8</t>
  </si>
  <si>
    <t>2371/2022</t>
  </si>
  <si>
    <t>2021ER290412</t>
  </si>
  <si>
    <t>SSFFS-05620</t>
  </si>
  <si>
    <t>2371</t>
  </si>
  <si>
    <t>AV BOYACA 12</t>
  </si>
  <si>
    <t>333.44</t>
  </si>
  <si>
    <t>2373/2022</t>
  </si>
  <si>
    <t>2021ER267921</t>
  </si>
  <si>
    <t>SSFFS-05672</t>
  </si>
  <si>
    <t>2373</t>
  </si>
  <si>
    <t>LAB DESARROLLO S.A.S</t>
  </si>
  <si>
    <t>KR 41 1 37</t>
  </si>
  <si>
    <t>2374/2022</t>
  </si>
  <si>
    <t>SSFFS-05673</t>
  </si>
  <si>
    <t>2374</t>
  </si>
  <si>
    <t>7.19</t>
  </si>
  <si>
    <t>2385/2022</t>
  </si>
  <si>
    <t>SSFFS-05414</t>
  </si>
  <si>
    <t>2385</t>
  </si>
  <si>
    <t>CL 26 85 K93</t>
  </si>
  <si>
    <t>1.59</t>
  </si>
  <si>
    <t>2471/2022</t>
  </si>
  <si>
    <t>2021ER89593</t>
  </si>
  <si>
    <t>SSFFS-06384</t>
  </si>
  <si>
    <t>2471</t>
  </si>
  <si>
    <t>CONSTRUCTORA LAS GALIAS S.A.</t>
  </si>
  <si>
    <t>CL 16 H 98 A 35</t>
  </si>
  <si>
    <t>2562/2022</t>
  </si>
  <si>
    <t>2021ER292218</t>
  </si>
  <si>
    <t>SSFFS-06065</t>
  </si>
  <si>
    <t>2562</t>
  </si>
  <si>
    <t>GRUPO ASESORÍA EN SISTEMATIZACIÓN DE DATOS SOCIEDAD POR ACCIONES SIMPLIFICADA</t>
  </si>
  <si>
    <t>KR 7 A 127 57 
 KR 7 A 127 63
 KR 7 A 127 42</t>
  </si>
  <si>
    <t>34.64</t>
  </si>
  <si>
    <t>2798/2022</t>
  </si>
  <si>
    <t>2021ER198615</t>
  </si>
  <si>
    <t>SSFFS-04516 
 SSFFS-04451</t>
  </si>
  <si>
    <t>2798</t>
  </si>
  <si>
    <t>FUNDACIÓN UNIVERSITARIA DE CIENCIAS DE LA SALUD - FUCS</t>
  </si>
  <si>
    <t>KR 52 67 A 71</t>
  </si>
  <si>
    <t>2.09
102.65</t>
  </si>
  <si>
    <t>2799/2022</t>
  </si>
  <si>
    <t>2020ER191159</t>
  </si>
  <si>
    <t>SSFFS-05610</t>
  </si>
  <si>
    <t>2799</t>
  </si>
  <si>
    <t>COMUNICACIÓN CELULAR S.A. - COMCEL S.A</t>
  </si>
  <si>
    <t>KR 68 A 24 B 10</t>
  </si>
  <si>
    <t>3.4</t>
  </si>
  <si>
    <t>2800/2022</t>
  </si>
  <si>
    <t>2021ER43357</t>
  </si>
  <si>
    <t>SSFFS-04515</t>
  </si>
  <si>
    <t>2800</t>
  </si>
  <si>
    <t>CL 104 14 98</t>
  </si>
  <si>
    <t>24.65</t>
  </si>
  <si>
    <t>2802/2022</t>
  </si>
  <si>
    <t>SSFFS-05570</t>
  </si>
  <si>
    <t>2802</t>
  </si>
  <si>
    <t>4.94</t>
  </si>
  <si>
    <t>2803/2022</t>
  </si>
  <si>
    <t>2021ER232173</t>
  </si>
  <si>
    <t>SSFFS-06063</t>
  </si>
  <si>
    <t>2803</t>
  </si>
  <si>
    <t>ALMACENES ÉXITO S.A</t>
  </si>
  <si>
    <t>AV SUBA CL 145 ENTRE KR 107 Y KR 109 C</t>
  </si>
  <si>
    <t>2.99</t>
  </si>
  <si>
    <t>2836/2022</t>
  </si>
  <si>
    <t>2021ER111245</t>
  </si>
  <si>
    <t>SSFFS-06363</t>
  </si>
  <si>
    <t>2836</t>
  </si>
  <si>
    <t>UNIDAD ADMINISTRATIVA ESPECIAL DE SERVICIOS PÚBLICOS - UAESP</t>
  </si>
  <si>
    <t>KR 4 74 01 SUR INTERIOR 14</t>
  </si>
  <si>
    <t>161.853</t>
  </si>
  <si>
    <t>2865/2022</t>
  </si>
  <si>
    <t>2021ER281315</t>
  </si>
  <si>
    <t>SSFFS-06848</t>
  </si>
  <si>
    <t>2865</t>
  </si>
  <si>
    <t>EMBAJADA DE SUIZA</t>
  </si>
  <si>
    <t>KR 9 74 C 16</t>
  </si>
  <si>
    <t>67.04</t>
  </si>
  <si>
    <t>2967/2022</t>
  </si>
  <si>
    <t>2021ER86261 
 2021ER90574</t>
  </si>
  <si>
    <t>SSFFS-07362</t>
  </si>
  <si>
    <t>2967</t>
  </si>
  <si>
    <t>KR 10 BIS ESTE 81 C40 SUR</t>
  </si>
  <si>
    <t>16.49</t>
  </si>
  <si>
    <t>2972/2022</t>
  </si>
  <si>
    <t>2022ER130730</t>
  </si>
  <si>
    <t>SSFFS-07545</t>
  </si>
  <si>
    <t>2972</t>
  </si>
  <si>
    <t>KR 69 47 43</t>
  </si>
  <si>
    <t>400.15</t>
  </si>
  <si>
    <t>2976/2022</t>
  </si>
  <si>
    <t>2021ER268623</t>
  </si>
  <si>
    <t>SSFFS-07481</t>
  </si>
  <si>
    <t>2976</t>
  </si>
  <si>
    <t>SUBRED INTEGRADA DE SERVICIOS DE SALUD SUR OCCIDENTE ESE</t>
  </si>
  <si>
    <t>CL 10 B 87 B 51</t>
  </si>
  <si>
    <t>2980/2022</t>
  </si>
  <si>
    <t>2022ER77344</t>
  </si>
  <si>
    <t>SSFFS-07482</t>
  </si>
  <si>
    <t>2980</t>
  </si>
  <si>
    <t>CONCESIONARIA FÉRREA DE OCCIDENTE</t>
  </si>
  <si>
    <t>KR 65B 18B 50</t>
  </si>
  <si>
    <t>53.21</t>
  </si>
  <si>
    <t>3003/2022</t>
  </si>
  <si>
    <t>2022ER106531</t>
  </si>
  <si>
    <t>SSFFS-07620</t>
  </si>
  <si>
    <t>3003</t>
  </si>
  <si>
    <t>CL 73 15 52</t>
  </si>
  <si>
    <t>27.36</t>
  </si>
  <si>
    <t>3004/2022</t>
  </si>
  <si>
    <t>2022ER106532</t>
  </si>
  <si>
    <t>SSFFS-07650</t>
  </si>
  <si>
    <t>3004</t>
  </si>
  <si>
    <t>DG 16 SUR 31 41</t>
  </si>
  <si>
    <t>06.07</t>
  </si>
  <si>
    <t>3005/2022</t>
  </si>
  <si>
    <t>2022ER106429</t>
  </si>
  <si>
    <t>SSFFS-07635</t>
  </si>
  <si>
    <t>3005</t>
  </si>
  <si>
    <t>CL 27 SUR 53 28</t>
  </si>
  <si>
    <t>11.48</t>
  </si>
  <si>
    <t>3006/2022</t>
  </si>
  <si>
    <t>2022ER106436</t>
  </si>
  <si>
    <t>SSFFS-07622</t>
  </si>
  <si>
    <t>3006</t>
  </si>
  <si>
    <t>CL 40 SUR 73C 78</t>
  </si>
  <si>
    <t>17.3</t>
  </si>
  <si>
    <t>3007/2022</t>
  </si>
  <si>
    <t>2022ER106521</t>
  </si>
  <si>
    <t>SSFFS-07621</t>
  </si>
  <si>
    <t>3007</t>
  </si>
  <si>
    <t>AV CL 72 20 28</t>
  </si>
  <si>
    <t>17.34</t>
  </si>
  <si>
    <t>3257/2022</t>
  </si>
  <si>
    <t>2021ER31515</t>
  </si>
  <si>
    <t>SSFFS-07721</t>
  </si>
  <si>
    <t>3257</t>
  </si>
  <si>
    <t>CEMEX COLOMBIA S.A</t>
  </si>
  <si>
    <t>KR 119 15 C 54</t>
  </si>
  <si>
    <t>126.65</t>
  </si>
  <si>
    <t>3258/2022</t>
  </si>
  <si>
    <t>2020ER228621</t>
  </si>
  <si>
    <t>SSFFS-06968</t>
  </si>
  <si>
    <t>3258</t>
  </si>
  <si>
    <t>BANCO DE BOGOTÁ S.A</t>
  </si>
  <si>
    <t>KR 8 A 153 96</t>
  </si>
  <si>
    <t>15.1</t>
  </si>
  <si>
    <t>3260/2022</t>
  </si>
  <si>
    <t>2021ER204166</t>
  </si>
  <si>
    <t>SSFFS-07718</t>
  </si>
  <si>
    <t>3260</t>
  </si>
  <si>
    <t>FUNDACIÓN GIMNASIO MODERNO</t>
  </si>
  <si>
    <t>CL 74 9 90</t>
  </si>
  <si>
    <t>16.51</t>
  </si>
  <si>
    <t>3261/2022</t>
  </si>
  <si>
    <t>2021ER55460</t>
  </si>
  <si>
    <t>SSFFS-07719</t>
  </si>
  <si>
    <t>3261</t>
  </si>
  <si>
    <t>KR 87 B 8 02</t>
  </si>
  <si>
    <t>78.6</t>
  </si>
  <si>
    <t>3273/2022</t>
  </si>
  <si>
    <t>2022ER147772</t>
  </si>
  <si>
    <t>SSFFS-07867</t>
  </si>
  <si>
    <t>3273</t>
  </si>
  <si>
    <t>AV CARACAS ENTRE LA CL 72 Y LA CL 72 A</t>
  </si>
  <si>
    <t>21.38</t>
  </si>
  <si>
    <t>3329/2022</t>
  </si>
  <si>
    <t>2021ER170665</t>
  </si>
  <si>
    <t>SSFFS-06969</t>
  </si>
  <si>
    <t>3329</t>
  </si>
  <si>
    <t>KR 11 ESTE 36 F30 SUR</t>
  </si>
  <si>
    <t>38.55</t>
  </si>
  <si>
    <t>3332/2022</t>
  </si>
  <si>
    <t>2021ER292498</t>
  </si>
  <si>
    <t>SSFFS-07796</t>
  </si>
  <si>
    <t>3332</t>
  </si>
  <si>
    <t>CL 63 50</t>
  </si>
  <si>
    <t>6.39</t>
  </si>
  <si>
    <t>3333/2022</t>
  </si>
  <si>
    <t>2021ER290696</t>
  </si>
  <si>
    <t>SSFFS-07701</t>
  </si>
  <si>
    <t>3333</t>
  </si>
  <si>
    <t>KR 19D ENTRE DG 62 SUR 
 CL 68 SUR</t>
  </si>
  <si>
    <t>11.34</t>
  </si>
  <si>
    <t>3334/2022</t>
  </si>
  <si>
    <t>2021ER81734</t>
  </si>
  <si>
    <t>SSFFS-04530</t>
  </si>
  <si>
    <t>3334</t>
  </si>
  <si>
    <t>CANTARRANA HILLS S.A.S</t>
  </si>
  <si>
    <t>KR 14 109 15 SUR 
 KR 14 112 21 SUR</t>
  </si>
  <si>
    <t>31</t>
  </si>
  <si>
    <t>3335/2022</t>
  </si>
  <si>
    <t>2022ER86078</t>
  </si>
  <si>
    <t>SSFFS-07549</t>
  </si>
  <si>
    <t>3335</t>
  </si>
  <si>
    <t>SECRETARÍA DISTRITAL DEL HÁBITAT</t>
  </si>
  <si>
    <t>CL 75 C SUR Y 75 B SUR</t>
  </si>
  <si>
    <t>55.61</t>
  </si>
  <si>
    <t>3337/2022</t>
  </si>
  <si>
    <t>2021ER292145</t>
  </si>
  <si>
    <t>SSFFS-08285</t>
  </si>
  <si>
    <t>3337</t>
  </si>
  <si>
    <t>CL 13 ENTRE KR 69F Y 71D</t>
  </si>
  <si>
    <t>86.26</t>
  </si>
  <si>
    <t>3380/2022</t>
  </si>
  <si>
    <t>2022ER21266</t>
  </si>
  <si>
    <t>SSFFS-08666</t>
  </si>
  <si>
    <t>3380</t>
  </si>
  <si>
    <t>CONGREGACIÓN DE SAGRADO CORAZÓN</t>
  </si>
  <si>
    <t>KR 59 B 129 61</t>
  </si>
  <si>
    <t>252.29</t>
  </si>
  <si>
    <t>3401/2022</t>
  </si>
  <si>
    <t>2022ER152583</t>
  </si>
  <si>
    <t>SSFFS-09051</t>
  </si>
  <si>
    <t>3401</t>
  </si>
  <si>
    <t>CL 45 SUR 72 Q 20</t>
  </si>
  <si>
    <t>96.54</t>
  </si>
  <si>
    <t>3462/2022</t>
  </si>
  <si>
    <t>2021ER291398</t>
  </si>
  <si>
    <t>SSFFS-06970</t>
  </si>
  <si>
    <t>3462</t>
  </si>
  <si>
    <t>IC CONSTRUCTORA S.A.S</t>
  </si>
  <si>
    <t>CL 72 1161</t>
  </si>
  <si>
    <t>11.89</t>
  </si>
  <si>
    <t>3464/2022</t>
  </si>
  <si>
    <t>2022ER144788</t>
  </si>
  <si>
    <t>SSFFS-09153</t>
  </si>
  <si>
    <t>3464</t>
  </si>
  <si>
    <t>AV 1 MAYO (CL 26 SUR) KR 68 I KR 52 A</t>
  </si>
  <si>
    <t>444.13</t>
  </si>
  <si>
    <t>3523/2022</t>
  </si>
  <si>
    <t>2021ER285532</t>
  </si>
  <si>
    <t>SSFFS-09130</t>
  </si>
  <si>
    <t>3523</t>
  </si>
  <si>
    <t>EMBAJADA DE LA REPÚBLICA POPULAR DE CHINA</t>
  </si>
  <si>
    <t>CR 13 86 A 48 Y CL 86 A 12 16</t>
  </si>
  <si>
    <t>82.49</t>
  </si>
  <si>
    <t>3524/2022</t>
  </si>
  <si>
    <t>2021ER179035</t>
  </si>
  <si>
    <t>SSFFS-07898</t>
  </si>
  <si>
    <t>3524</t>
  </si>
  <si>
    <t>CONGREGACIÓN DE LA FRATERNIDAD SACERDOTAL</t>
  </si>
  <si>
    <t>KR 49 A 93 98</t>
  </si>
  <si>
    <t>3530/2022</t>
  </si>
  <si>
    <t>2021ER162190</t>
  </si>
  <si>
    <t>SSFFS-04452</t>
  </si>
  <si>
    <t>3530</t>
  </si>
  <si>
    <t>AR CONSTRUCCIONES S.A.S</t>
  </si>
  <si>
    <t>KR 123 15 A 25</t>
  </si>
  <si>
    <t>3550/2022</t>
  </si>
  <si>
    <t>2021ER282847</t>
  </si>
  <si>
    <t>SSFFS-09323</t>
  </si>
  <si>
    <t>3550</t>
  </si>
  <si>
    <t>GENERAL MOTORS COLMOTORES S.A</t>
  </si>
  <si>
    <t>CL 56 A SUR 36 A 09</t>
  </si>
  <si>
    <t>5.9</t>
  </si>
  <si>
    <t>3551/2022</t>
  </si>
  <si>
    <t>3551</t>
  </si>
  <si>
    <t>47.09</t>
  </si>
  <si>
    <t>3558/2022</t>
  </si>
  <si>
    <t>2022ER128720</t>
  </si>
  <si>
    <t>SSFFS-09324</t>
  </si>
  <si>
    <t>3558</t>
  </si>
  <si>
    <t>SIE COMPAÑIA DE INVERSIONES Y CONSTRUCCIONES S.A.S</t>
  </si>
  <si>
    <t>CL 97 19 A 54 / 68</t>
  </si>
  <si>
    <t>79.72</t>
  </si>
  <si>
    <t>3559/2022</t>
  </si>
  <si>
    <t>2020ER169992</t>
  </si>
  <si>
    <t>SSFFS-09353</t>
  </si>
  <si>
    <t>3559</t>
  </si>
  <si>
    <t>AC 235 52 65 IN 7</t>
  </si>
  <si>
    <t>4.85</t>
  </si>
  <si>
    <t>3560/2022</t>
  </si>
  <si>
    <t>2020ER169590</t>
  </si>
  <si>
    <t>SSFFS-09354</t>
  </si>
  <si>
    <t>3560</t>
  </si>
  <si>
    <t>AC 235 52 65 IN 1</t>
  </si>
  <si>
    <t>3569/2022</t>
  </si>
  <si>
    <t>2022ER114063</t>
  </si>
  <si>
    <t>SSFFS-09212</t>
  </si>
  <si>
    <t>3569</t>
  </si>
  <si>
    <t>DG 32 D BIS SUR 14 C 26</t>
  </si>
  <si>
    <t>107.5</t>
  </si>
  <si>
    <t>3579/2022</t>
  </si>
  <si>
    <t>2021ER190352</t>
  </si>
  <si>
    <t>SSFFS-09197</t>
  </si>
  <si>
    <t>3579</t>
  </si>
  <si>
    <t>CONSTRUCCIONES APRIX S.A.S</t>
  </si>
  <si>
    <t>CL 94 16 57
 KR 16 93 99</t>
  </si>
  <si>
    <t>8.5</t>
  </si>
  <si>
    <t>3583/2022</t>
  </si>
  <si>
    <t>2022ER17071</t>
  </si>
  <si>
    <t>SSFFS-09199</t>
  </si>
  <si>
    <t>3583</t>
  </si>
  <si>
    <t>KR 20 47 B 35 SUR</t>
  </si>
  <si>
    <t>3596/2022</t>
  </si>
  <si>
    <t>2021ER142875</t>
  </si>
  <si>
    <t>SSFFS-07720</t>
  </si>
  <si>
    <t>3596</t>
  </si>
  <si>
    <t>DORSET S.A.S. EN LIQUIDACIÓN</t>
  </si>
  <si>
    <t>CL 108 A 4 01 D</t>
  </si>
  <si>
    <t>3.83</t>
  </si>
  <si>
    <t>3597/2022</t>
  </si>
  <si>
    <t>2021ER49030</t>
  </si>
  <si>
    <t>SSFFS-06965</t>
  </si>
  <si>
    <t>3597</t>
  </si>
  <si>
    <t>FIDUCIARIA CORFICOLOMBIA S.A</t>
  </si>
  <si>
    <t>CL 9 68 54</t>
  </si>
  <si>
    <t>13.05</t>
  </si>
  <si>
    <t>3602/2022</t>
  </si>
  <si>
    <t>2020ER169595</t>
  </si>
  <si>
    <t>SSFFS-09396</t>
  </si>
  <si>
    <t>3602</t>
  </si>
  <si>
    <t>RESERVA AV GUAYMARAL TRES (AC 235 52 65 IN 5)</t>
  </si>
  <si>
    <t>19.1</t>
  </si>
  <si>
    <t>3603/2022</t>
  </si>
  <si>
    <t>2020ER169601</t>
  </si>
  <si>
    <t>SSFFS-09395</t>
  </si>
  <si>
    <t>3603</t>
  </si>
  <si>
    <t>KR 45 235 51</t>
  </si>
  <si>
    <t>15.85</t>
  </si>
  <si>
    <t>3604/2022</t>
  </si>
  <si>
    <t>2020ER170168</t>
  </si>
  <si>
    <t>SSFFS-09397</t>
  </si>
  <si>
    <t>3604</t>
  </si>
  <si>
    <t>132.5</t>
  </si>
  <si>
    <t>3620/2022</t>
  </si>
  <si>
    <t>2020ER164597</t>
  </si>
  <si>
    <t>SSFFS-09599</t>
  </si>
  <si>
    <t>3620</t>
  </si>
  <si>
    <t>AC 235 52 90</t>
  </si>
  <si>
    <t>19.45</t>
  </si>
  <si>
    <t>3631/2022</t>
  </si>
  <si>
    <t>2020ER169535</t>
  </si>
  <si>
    <t>SSFFS-09830</t>
  </si>
  <si>
    <t>3631</t>
  </si>
  <si>
    <t>KR 52 236 90</t>
  </si>
  <si>
    <t>67.35</t>
  </si>
  <si>
    <t>AV KR 45 198 40</t>
  </si>
  <si>
    <t>3633/2022</t>
  </si>
  <si>
    <t>2022ER16363</t>
  </si>
  <si>
    <t>SSFFS-09326</t>
  </si>
  <si>
    <t>3633</t>
  </si>
  <si>
    <t>EMBAJADA DE LOS EMIRATOS ÁRABES UNIDOS</t>
  </si>
  <si>
    <t>AV KR 7 69 71 
 CL 70 7 53</t>
  </si>
  <si>
    <t>41.68</t>
  </si>
  <si>
    <t>3650/2022</t>
  </si>
  <si>
    <t>2020ER164628</t>
  </si>
  <si>
    <t>SSFFS-09847</t>
  </si>
  <si>
    <t>3650</t>
  </si>
  <si>
    <t>AC 235 52 65</t>
  </si>
  <si>
    <t>23.7</t>
  </si>
  <si>
    <t>3651/2022</t>
  </si>
  <si>
    <t>2020ER169557</t>
  </si>
  <si>
    <t>SSFFS-09848</t>
  </si>
  <si>
    <t>3651</t>
  </si>
  <si>
    <t>FIDEICOMISO LAGOS DE TORCA
FIDUCIARIA BOGOTÁ S.A</t>
  </si>
  <si>
    <t>AC 235 52 98</t>
  </si>
  <si>
    <t>8.1</t>
  </si>
  <si>
    <t>3652/2022</t>
  </si>
  <si>
    <t>2022ER56274</t>
  </si>
  <si>
    <t>SSFFS-09365</t>
  </si>
  <si>
    <t>3652</t>
  </si>
  <si>
    <t>KR 14 ENTRE CL 80 Y 84 BIS 
 CL 82 ENTRE KRS 13 Y 15 
 CL 84 BIS ENTRE KR 13 Y 15</t>
  </si>
  <si>
    <t>32.6</t>
  </si>
  <si>
    <t>3654/2022</t>
  </si>
  <si>
    <t>2022ER181827</t>
  </si>
  <si>
    <t>SSFFS-09871</t>
  </si>
  <si>
    <t>3654</t>
  </si>
  <si>
    <t>CL 43 SUR CON AV KR 86 (AV CIUDAD DE CALI) 
  TV 72 N 26 SUR</t>
  </si>
  <si>
    <t>225.57</t>
  </si>
  <si>
    <t>3661/2022</t>
  </si>
  <si>
    <t>2021ER256425</t>
  </si>
  <si>
    <t>SSFFS-07551</t>
  </si>
  <si>
    <t>3661</t>
  </si>
  <si>
    <t>SUBRED INTEGRADA DE SERVICIOS DE SALUD CENTRO ORIENTE E.S.E.</t>
  </si>
  <si>
    <t>DG 34 5 43</t>
  </si>
  <si>
    <t>8.39</t>
  </si>
  <si>
    <t>3846/2022</t>
  </si>
  <si>
    <t>2020ER169577</t>
  </si>
  <si>
    <t>SSFFS-10026 
 SSFFS-10027</t>
  </si>
  <si>
    <t>3846</t>
  </si>
  <si>
    <t>AC 235 52 45</t>
  </si>
  <si>
    <t>393.05
36.75</t>
  </si>
  <si>
    <t>3847/2022</t>
  </si>
  <si>
    <t>2022ER62735</t>
  </si>
  <si>
    <t>SSFFS-10028</t>
  </si>
  <si>
    <t>3847</t>
  </si>
  <si>
    <t>MARIA ISABEL ALVARADO ACHURI</t>
  </si>
  <si>
    <t>KR 91 148 37</t>
  </si>
  <si>
    <t>35.09</t>
  </si>
  <si>
    <t>3849/2022</t>
  </si>
  <si>
    <t>2022ER101837</t>
  </si>
  <si>
    <t>SSFFS-10030</t>
  </si>
  <si>
    <t>3849</t>
  </si>
  <si>
    <t>GUAICARAMO S.A</t>
  </si>
  <si>
    <t>AV CL 80 119</t>
  </si>
  <si>
    <t>3870/2022</t>
  </si>
  <si>
    <t>2022ER81344</t>
  </si>
  <si>
    <t>SSFFS-11024</t>
  </si>
  <si>
    <t>3870</t>
  </si>
  <si>
    <t>CL 12 F 3 27</t>
  </si>
  <si>
    <t>3874/2022</t>
  </si>
  <si>
    <t>2021ER214941</t>
  </si>
  <si>
    <t>SSFFS-06967 
 SSFFS-06966</t>
  </si>
  <si>
    <t>3874</t>
  </si>
  <si>
    <t>CAJA COLOMBIANA DE SUBSIDIO FAMILIAR – COLSUBSIDIO</t>
  </si>
  <si>
    <t>TV 76 131 90</t>
  </si>
  <si>
    <t xml:space="preserve">39.2  
20.02 </t>
  </si>
  <si>
    <t>3936/2022</t>
  </si>
  <si>
    <t>2021ER102194</t>
  </si>
  <si>
    <t>SSFFS-11297</t>
  </si>
  <si>
    <t>3936</t>
  </si>
  <si>
    <t>KR 94 20 01</t>
  </si>
  <si>
    <t>9.89</t>
  </si>
  <si>
    <t>3937/2022</t>
  </si>
  <si>
    <t>SSFFS-11296</t>
  </si>
  <si>
    <t>3937</t>
  </si>
  <si>
    <t>9.75</t>
  </si>
  <si>
    <t>3938/2022</t>
  </si>
  <si>
    <t>2021ER205570</t>
  </si>
  <si>
    <t>3938</t>
  </si>
  <si>
    <t>CUSEZAR S.A</t>
  </si>
  <si>
    <t>CL 160 58 C 69</t>
  </si>
  <si>
    <t>11.84</t>
  </si>
  <si>
    <t>4036/2022</t>
  </si>
  <si>
    <t>2021ER244164</t>
  </si>
  <si>
    <t>SSFFS-11352</t>
  </si>
  <si>
    <t>4036</t>
  </si>
  <si>
    <t>CL 90 19 A 29</t>
  </si>
  <si>
    <t>8.8</t>
  </si>
  <si>
    <t>4124/2022</t>
  </si>
  <si>
    <t>2022ER214602</t>
  </si>
  <si>
    <t>SSFFS-11955</t>
  </si>
  <si>
    <t>4124</t>
  </si>
  <si>
    <t>TV 72 N 26 SUR HASTA LA AV CL 26 SUR CON TV 31</t>
  </si>
  <si>
    <t>91.52</t>
  </si>
  <si>
    <t>4236/2022</t>
  </si>
  <si>
    <t>2021ER281815</t>
  </si>
  <si>
    <t>SSFFS-11294</t>
  </si>
  <si>
    <t>4236</t>
  </si>
  <si>
    <t>JENNYFER CAROLINA SOTELO</t>
  </si>
  <si>
    <t>CL 9 A SUR 32 B 40</t>
  </si>
  <si>
    <t>4237/2022</t>
  </si>
  <si>
    <t>2022EE139199</t>
  </si>
  <si>
    <t>SSFFS-11295</t>
  </si>
  <si>
    <t>4237</t>
  </si>
  <si>
    <t>CL 25 G 85 H16</t>
  </si>
  <si>
    <t>38.83</t>
  </si>
  <si>
    <t>4315/2022</t>
  </si>
  <si>
    <t>2021ER190624</t>
  </si>
  <si>
    <t>4315</t>
  </si>
  <si>
    <t>KR 15 ESTE 47 02 SUR</t>
  </si>
  <si>
    <t>902.94</t>
  </si>
  <si>
    <t>4385/2022</t>
  </si>
  <si>
    <t>2022ER176783</t>
  </si>
  <si>
    <t>SSFFS-12398</t>
  </si>
  <si>
    <t>4385</t>
  </si>
  <si>
    <t>GRUPO 4 A SANTA BARBARA ALTA S.A.S</t>
  </si>
  <si>
    <t>KR 10 93 30</t>
  </si>
  <si>
    <t>4415/2022</t>
  </si>
  <si>
    <t>2022ER141867</t>
  </si>
  <si>
    <t>SSFFS-12184</t>
  </si>
  <si>
    <t>4415</t>
  </si>
  <si>
    <t>AV KR 68 11 51; AV AMERICAS 68 A 94</t>
  </si>
  <si>
    <t>161.72</t>
  </si>
  <si>
    <t>4436/2022</t>
  </si>
  <si>
    <t>2022ER194626</t>
  </si>
  <si>
    <t>SSFFS-12381</t>
  </si>
  <si>
    <t>4436</t>
  </si>
  <si>
    <t>INSTITUTO DISTRITAL DE RECREACION Y DEPORTE - IDRD</t>
  </si>
  <si>
    <t>CL 22 SUR Y CL 27 SUR CON AV KR 24 Y KR 21</t>
  </si>
  <si>
    <t>42.8</t>
  </si>
  <si>
    <t>4437/2022</t>
  </si>
  <si>
    <t>2022ER97202</t>
  </si>
  <si>
    <t>SSFFS-11964</t>
  </si>
  <si>
    <t>4437</t>
  </si>
  <si>
    <t>527,37</t>
  </si>
  <si>
    <t>4456/2022</t>
  </si>
  <si>
    <t>2022ER95460</t>
  </si>
  <si>
    <t>SSFFS-12393</t>
  </si>
  <si>
    <t>4456</t>
  </si>
  <si>
    <t>AK 70 C 57 R 15 SUR</t>
  </si>
  <si>
    <t>5.97</t>
  </si>
  <si>
    <t>4457/2022</t>
  </si>
  <si>
    <t>2022ER122468</t>
  </si>
  <si>
    <t>SSFFS-12394</t>
  </si>
  <si>
    <t>4457</t>
  </si>
  <si>
    <t>ACCIÓN SOCIEDAD FIDUCIARIA S.A.</t>
  </si>
  <si>
    <t>KR 19 93 A 14</t>
  </si>
  <si>
    <t>21.83</t>
  </si>
  <si>
    <t>4562/2022</t>
  </si>
  <si>
    <t>2021ER283859</t>
  </si>
  <si>
    <t>SSFFS-07420
SSFFS-07460</t>
  </si>
  <si>
    <t>07/06/2022
06/07/2022</t>
  </si>
  <si>
    <t>4562</t>
  </si>
  <si>
    <t>AK 68 17 97</t>
  </si>
  <si>
    <t>33.96</t>
  </si>
  <si>
    <t>4658/2022</t>
  </si>
  <si>
    <t>2021ER287797</t>
  </si>
  <si>
    <t>SSFFS-12342</t>
  </si>
  <si>
    <t>4658</t>
  </si>
  <si>
    <t>CL 61 A SUR Y LAS CL 42 B BIS SUR</t>
  </si>
  <si>
    <t>60.99</t>
  </si>
  <si>
    <t>4659/2022</t>
  </si>
  <si>
    <t>2022ER67167</t>
  </si>
  <si>
    <t>SSFFS-12617</t>
  </si>
  <si>
    <t>4659</t>
  </si>
  <si>
    <t>KR 97 22 G 15</t>
  </si>
  <si>
    <t>06.06</t>
  </si>
  <si>
    <t>4660/2022</t>
  </si>
  <si>
    <t>2022ER75963</t>
  </si>
  <si>
    <t>SSFFS-12618</t>
  </si>
  <si>
    <t>4660</t>
  </si>
  <si>
    <t>CL 71 A SUR 82 A 10 / KR 82 A 69 2</t>
  </si>
  <si>
    <t>6.1</t>
  </si>
  <si>
    <t>4661/2022</t>
  </si>
  <si>
    <t>2022ER54264</t>
  </si>
  <si>
    <t>SSFFS-12392</t>
  </si>
  <si>
    <t>4661</t>
  </si>
  <si>
    <t>AK 80 G 2 49</t>
  </si>
  <si>
    <t>17.85</t>
  </si>
  <si>
    <t>4662/2022</t>
  </si>
  <si>
    <t>2022ER62194</t>
  </si>
  <si>
    <t>SSFFS-12395</t>
  </si>
  <si>
    <t>4662</t>
  </si>
  <si>
    <t>BORIS VILLA GALLO</t>
  </si>
  <si>
    <t>KR 14 98 23</t>
  </si>
  <si>
    <t>5.72</t>
  </si>
  <si>
    <t>4663/2022</t>
  </si>
  <si>
    <t>2021ER187212</t>
  </si>
  <si>
    <t>SSFFS-12399</t>
  </si>
  <si>
    <t>4663</t>
  </si>
  <si>
    <t>ARQUITECTURA Y CONCRETO S.A.S</t>
  </si>
  <si>
    <t>44.54</t>
  </si>
  <si>
    <t>4681/2022</t>
  </si>
  <si>
    <t>2022ER144371</t>
  </si>
  <si>
    <t>SSFFS-13102</t>
  </si>
  <si>
    <t>4681</t>
  </si>
  <si>
    <t>KR 45 SUR 72 Q 20</t>
  </si>
  <si>
    <t>144.42</t>
  </si>
  <si>
    <t>4767/2022</t>
  </si>
  <si>
    <t>2020ER170027</t>
  </si>
  <si>
    <t>SSFFS-13139</t>
  </si>
  <si>
    <t>4767</t>
  </si>
  <si>
    <t>KR 52 23 93</t>
  </si>
  <si>
    <t>34</t>
  </si>
  <si>
    <t>4768/2022</t>
  </si>
  <si>
    <t>2020ER169331</t>
  </si>
  <si>
    <t>SSFFS-13140</t>
  </si>
  <si>
    <t>4768</t>
  </si>
  <si>
    <t>KR 52 23 90</t>
  </si>
  <si>
    <t>35.4</t>
  </si>
  <si>
    <t>4812/2022</t>
  </si>
  <si>
    <t>2021ER189778</t>
  </si>
  <si>
    <t>SSFFS-13141</t>
  </si>
  <si>
    <t>4812</t>
  </si>
  <si>
    <t>201.34</t>
  </si>
  <si>
    <t>4813/2022</t>
  </si>
  <si>
    <t>2020ER37607</t>
  </si>
  <si>
    <t>SSFFS-12396</t>
  </si>
  <si>
    <t>4813</t>
  </si>
  <si>
    <t>Público</t>
  </si>
  <si>
    <t>COOPERATIVA DE PROFESORES DE LA UNIVERSIDAD NACIONAL DE COLOMBIA</t>
  </si>
  <si>
    <t>AK 50 59 54</t>
  </si>
  <si>
    <t>4814/2022</t>
  </si>
  <si>
    <t>2021ER293029</t>
  </si>
  <si>
    <t>SSFFS-12307</t>
  </si>
  <si>
    <t>4814</t>
  </si>
  <si>
    <t>CL 25 B 62 06</t>
  </si>
  <si>
    <t>16.83</t>
  </si>
  <si>
    <t>4835/2022</t>
  </si>
  <si>
    <t>2022ER268568</t>
  </si>
  <si>
    <t>SSFFS-14190</t>
  </si>
  <si>
    <t>4835</t>
  </si>
  <si>
    <t>AK 60 63 27</t>
  </si>
  <si>
    <t>85,29</t>
  </si>
  <si>
    <t>5016/2022</t>
  </si>
  <si>
    <t>2022ER172625</t>
  </si>
  <si>
    <t>SSFFS-14101</t>
  </si>
  <si>
    <t>5016</t>
  </si>
  <si>
    <t>AV 68 ENTRE LA CL 18 SUR A LA AV LAS AMERICAS</t>
  </si>
  <si>
    <t>161,03</t>
  </si>
  <si>
    <t>5018/2022</t>
  </si>
  <si>
    <t>2022ER112277</t>
  </si>
  <si>
    <t>SSFFS-14267</t>
  </si>
  <si>
    <t>5018</t>
  </si>
  <si>
    <t>CL 123 15</t>
  </si>
  <si>
    <t>5,88</t>
  </si>
  <si>
    <t>5019/2022</t>
  </si>
  <si>
    <t>2022ER65250</t>
  </si>
  <si>
    <t>SSFFS-14270</t>
  </si>
  <si>
    <t>5019</t>
  </si>
  <si>
    <t>CL 4F 39 B 20 / 28 / 34 AREA VIA LOCAL KR 39 D</t>
  </si>
  <si>
    <t>53,36</t>
  </si>
  <si>
    <t>5021/2022</t>
  </si>
  <si>
    <t>2022ER113778</t>
  </si>
  <si>
    <t>SSFFS-14293</t>
  </si>
  <si>
    <t>5021</t>
  </si>
  <si>
    <t>FUNDACION SANTA FE DE BOGOTA</t>
  </si>
  <si>
    <t>KR 7 117 15</t>
  </si>
  <si>
    <t>50,97</t>
  </si>
  <si>
    <t>5022/2022</t>
  </si>
  <si>
    <t>2022ER141038</t>
  </si>
  <si>
    <t>SSFFS-14268</t>
  </si>
  <si>
    <t>5022</t>
  </si>
  <si>
    <t>UNIDAD ADMINISTRATIVA ESPECIAL CUERPO OFICIAL DE BOMBEROS</t>
  </si>
  <si>
    <t>KR 1 A 76 A BIS 09 SUR</t>
  </si>
  <si>
    <t>33,54</t>
  </si>
  <si>
    <t>5023/2022</t>
  </si>
  <si>
    <t>2022ER133501</t>
  </si>
  <si>
    <t>SSFFS-14271</t>
  </si>
  <si>
    <t>5023</t>
  </si>
  <si>
    <t>CONSTRUCTORA CASABLANCA S.A.S</t>
  </si>
  <si>
    <t>KR 17 122 86</t>
  </si>
  <si>
    <t>5024/2022</t>
  </si>
  <si>
    <t>2022ER23443</t>
  </si>
  <si>
    <t>SSFFS-14272</t>
  </si>
  <si>
    <t>5024</t>
  </si>
  <si>
    <t>KR 49 C 91 82</t>
  </si>
  <si>
    <t>5028/2022</t>
  </si>
  <si>
    <t>2022ER105946</t>
  </si>
  <si>
    <t>SSFFS-14042</t>
  </si>
  <si>
    <t>5028</t>
  </si>
  <si>
    <t>AV BOYACA 121 Y AV BOYACA 127 D</t>
  </si>
  <si>
    <t>5072/2022</t>
  </si>
  <si>
    <t>2022ER170933</t>
  </si>
  <si>
    <t>SSFFS-14119</t>
  </si>
  <si>
    <t>5072</t>
  </si>
  <si>
    <t>KR 65 B 18 B 50</t>
  </si>
  <si>
    <t>94,05</t>
  </si>
  <si>
    <t>5090/2022</t>
  </si>
  <si>
    <t>2022ER181651</t>
  </si>
  <si>
    <t>5090</t>
  </si>
  <si>
    <t>KR 82 B 53 B 19 SUR</t>
  </si>
  <si>
    <t xml:space="preserve">81,14 </t>
  </si>
  <si>
    <t>5105/2022</t>
  </si>
  <si>
    <t>2022ER136687</t>
  </si>
  <si>
    <t>SSFFS-14581</t>
  </si>
  <si>
    <t>5105</t>
  </si>
  <si>
    <t>KR 16 24 64</t>
  </si>
  <si>
    <t>5,86</t>
  </si>
  <si>
    <t>5112/2022</t>
  </si>
  <si>
    <t>2022ER86158</t>
  </si>
  <si>
    <t>SSFFS-14972 
SSFFS-14973</t>
  </si>
  <si>
    <t>5112</t>
  </si>
  <si>
    <t>KR 72 A BIS 121</t>
  </si>
  <si>
    <t>258.81</t>
  </si>
  <si>
    <t>5113/2022</t>
  </si>
  <si>
    <t>SSFFS-14974</t>
  </si>
  <si>
    <t>5113</t>
  </si>
  <si>
    <t>479</t>
  </si>
  <si>
    <t>5114/2022</t>
  </si>
  <si>
    <t>2022ER134859</t>
  </si>
  <si>
    <t>SSFFS-14765
SSFFS-14766</t>
  </si>
  <si>
    <t>5114</t>
  </si>
  <si>
    <t>KR 5 A ENTRE CL 116 Y 117</t>
  </si>
  <si>
    <t>25</t>
  </si>
  <si>
    <t>5115/2022</t>
  </si>
  <si>
    <t>2021ER268877</t>
  </si>
  <si>
    <t>SSFFS-14458
  SSFFS-14459
  SSFFS-14460
  SSFFS-14461
  SSFFS-14462
 SSFFS-14463 
 SSFFS-14465</t>
  </si>
  <si>
    <t>5115</t>
  </si>
  <si>
    <t>CL 48 C SUR 24 C HASTA KR 24 50 A SUR</t>
  </si>
  <si>
    <t>110,58</t>
  </si>
  <si>
    <t>5116/2022</t>
  </si>
  <si>
    <t>2021ER286098</t>
  </si>
  <si>
    <t>SSFFS-12940</t>
  </si>
  <si>
    <t>5116</t>
  </si>
  <si>
    <t>KR 45 134</t>
  </si>
  <si>
    <t>37.04</t>
  </si>
  <si>
    <t>5266/2022</t>
  </si>
  <si>
    <t>2022ER58337</t>
  </si>
  <si>
    <t>SSFFS-14969</t>
  </si>
  <si>
    <t>5266</t>
  </si>
  <si>
    <t>CL 58 SUR DG 60 SUR</t>
  </si>
  <si>
    <t>54,31</t>
  </si>
  <si>
    <t>5294/2022</t>
  </si>
  <si>
    <t>2022ER177602</t>
  </si>
  <si>
    <t>SSFFS-14580</t>
  </si>
  <si>
    <t>5294</t>
  </si>
  <si>
    <t>CL 2 BIS 14 40</t>
  </si>
  <si>
    <t>5,62</t>
  </si>
  <si>
    <t>5489/2022</t>
  </si>
  <si>
    <t>2022ER187865</t>
  </si>
  <si>
    <t>SSFFS-14583</t>
  </si>
  <si>
    <t>5489</t>
  </si>
  <si>
    <t>AV CL 100 65 AV SUBA ENTRE CL 100 Y CL 98</t>
  </si>
  <si>
    <t>16,68</t>
  </si>
  <si>
    <t>5619/2022</t>
  </si>
  <si>
    <t>2022ER70803</t>
  </si>
  <si>
    <t>SSFFS-15448
 SSFFS-15447</t>
  </si>
  <si>
    <t>5619</t>
  </si>
  <si>
    <t>SOCIEDAD SALESIANA - INSPECTORÍA DE BOGOTÁ</t>
  </si>
  <si>
    <t>DG 44 69 96</t>
  </si>
  <si>
    <t>2189,65</t>
  </si>
  <si>
    <t>5669/2022</t>
  </si>
  <si>
    <t>2022ER194805</t>
  </si>
  <si>
    <t>SSFFS-15924</t>
  </si>
  <si>
    <t>5669</t>
  </si>
  <si>
    <t>SECRETARÍA GENERAL DE LA ALCALDÍA MAYOR DE BOGOTÁ</t>
  </si>
  <si>
    <t>CL 6 B 5 75</t>
  </si>
  <si>
    <t>21,56</t>
  </si>
  <si>
    <t>5670/2022</t>
  </si>
  <si>
    <t>2022ER113849</t>
  </si>
  <si>
    <t>SSFFS-15925 
 SSFFS-15926</t>
  </si>
  <si>
    <t>5670</t>
  </si>
  <si>
    <t>CL 89 A SUR 98 B 70</t>
  </si>
  <si>
    <t>7677.47</t>
  </si>
  <si>
    <t>26/2021</t>
  </si>
  <si>
    <t>2019ER104279</t>
  </si>
  <si>
    <t>SSFFS-06828</t>
  </si>
  <si>
    <t>AV KR 28 POR AV AV CIUDAD DE QUITO AV FRANCISCO DE MIRANDA (CL 45) POR AV CIUDAD DE QUITO AV CIUDAD DE QUITO POR AV PASEO DE LOS LIBERTADORES (CONECTANTE TM) AV ALEJANDRO OBREGÓN (AV CL 92) POR AV PASEO DE LOS LIBERTADORES (CURVO) Y AV RODRIGO LARA BONILLA (AV CL 127) POR AV PASEO DE LOS LIBERTADORES GRUPO B EN BOGOTA DC</t>
  </si>
  <si>
    <t>23.75</t>
  </si>
  <si>
    <t>59/2021</t>
  </si>
  <si>
    <t>2020ER49716</t>
  </si>
  <si>
    <t>SSFFS-09975</t>
  </si>
  <si>
    <t>CONSUCASA .SAS</t>
  </si>
  <si>
    <t>KR 35 A 57 A 26</t>
  </si>
  <si>
    <t>72/2021</t>
  </si>
  <si>
    <t>2020ER70610</t>
  </si>
  <si>
    <t>SSFFS-00079</t>
  </si>
  <si>
    <t>FIDUCIARIA BANCOLOMBIA</t>
  </si>
  <si>
    <t>TV 5 87 42</t>
  </si>
  <si>
    <t>17.95</t>
  </si>
  <si>
    <t>158/2021</t>
  </si>
  <si>
    <t>2020ER151194</t>
  </si>
  <si>
    <t>SSFFS-00190</t>
  </si>
  <si>
    <t>AV CL 127 55 00</t>
  </si>
  <si>
    <t>200.7</t>
  </si>
  <si>
    <t>165/2021</t>
  </si>
  <si>
    <t>2019ER286645</t>
  </si>
  <si>
    <t>AV KR 30 85 00</t>
  </si>
  <si>
    <t>1.65</t>
  </si>
  <si>
    <t>166/2021</t>
  </si>
  <si>
    <t>SSFFS-00069</t>
  </si>
  <si>
    <t>AV KR 11 115 00</t>
  </si>
  <si>
    <t>169/2021</t>
  </si>
  <si>
    <t>2020ER146964</t>
  </si>
  <si>
    <t>SSFFS-00220</t>
  </si>
  <si>
    <t>AV CL 45 22 30</t>
  </si>
  <si>
    <t>179/2021</t>
  </si>
  <si>
    <t>2018ER313615</t>
  </si>
  <si>
    <t>SSFFS-00236</t>
  </si>
  <si>
    <t>KR 27 A 49 A 2</t>
  </si>
  <si>
    <t>8.05</t>
  </si>
  <si>
    <t>FIDUCIARIA BOGOTA S.A</t>
  </si>
  <si>
    <t>224/2021</t>
  </si>
  <si>
    <t>2019ER305535</t>
  </si>
  <si>
    <t>SSFFS-11374</t>
  </si>
  <si>
    <t>CL 78 C 130 00</t>
  </si>
  <si>
    <t>40.05</t>
  </si>
  <si>
    <t>351/2021</t>
  </si>
  <si>
    <t>2020ER110076</t>
  </si>
  <si>
    <t>SSFFS-00309</t>
  </si>
  <si>
    <t>SUBRED INTEGRADA DE SERVICIOS DE SALUD SUR OCCIDENTE E.S.E</t>
  </si>
  <si>
    <t>KR 5 ESTE 110 11 SUR</t>
  </si>
  <si>
    <t>113</t>
  </si>
  <si>
    <t>352/2021</t>
  </si>
  <si>
    <t>SSFFS-00308</t>
  </si>
  <si>
    <t>SUBRED INTEGRADA DE SERVICIOS DE SALUD SUR OCCIDENTE E.S.E
CHRISTIAN FROMME ISAACS</t>
  </si>
  <si>
    <t>357/2021</t>
  </si>
  <si>
    <t>2019ER287287</t>
  </si>
  <si>
    <t>SSFFS-00164</t>
  </si>
  <si>
    <t>CL 12 BIS 72 54</t>
  </si>
  <si>
    <t>358/2021</t>
  </si>
  <si>
    <t>2019ER287311</t>
  </si>
  <si>
    <t>SSFFS-00125</t>
  </si>
  <si>
    <t>AV KR 72 11 F 37</t>
  </si>
  <si>
    <t>364/2021</t>
  </si>
  <si>
    <t>2020ER147583</t>
  </si>
  <si>
    <t>2012GTS00251</t>
  </si>
  <si>
    <t>TV 72 34 00 SUR</t>
  </si>
  <si>
    <t>41.55</t>
  </si>
  <si>
    <t>467/2021</t>
  </si>
  <si>
    <t>2020ER80455</t>
  </si>
  <si>
    <t>SSFFS-00433</t>
  </si>
  <si>
    <t>FIDEICOMISO CENTRO COMERCIALNUESTRO BOGOTÁ
ALIANZA FIDUCIARIA, S.A</t>
  </si>
  <si>
    <t>AV KR 86 55 A 75</t>
  </si>
  <si>
    <t>16.9</t>
  </si>
  <si>
    <t>474/2021</t>
  </si>
  <si>
    <t>2019ER68916</t>
  </si>
  <si>
    <t>SSFFS-00271</t>
  </si>
  <si>
    <t>ANDRES EDUARDO VALENCIA OLARTE
DIEGO FERNANDO VALENCIA OLARTE
PABLO VALENCIA OLARTE
CONFECCIONES TALLER 84 LTDA</t>
  </si>
  <si>
    <t>DG 136 84 B 10</t>
  </si>
  <si>
    <t>52.4</t>
  </si>
  <si>
    <t>ALCALDIA LOCAL DE TUNJUELITO</t>
  </si>
  <si>
    <t>550/2021</t>
  </si>
  <si>
    <t>2019ER297593</t>
  </si>
  <si>
    <t>SSFFS-00065</t>
  </si>
  <si>
    <t>EDIFICIO MAGDALENA UMAÑA DE SALAMANCA PH</t>
  </si>
  <si>
    <t>KR 9 78 31</t>
  </si>
  <si>
    <t>9.8</t>
  </si>
  <si>
    <t>568/2021</t>
  </si>
  <si>
    <t>2019ER201730</t>
  </si>
  <si>
    <t>SSFFS-00231</t>
  </si>
  <si>
    <t>TRAMO 13 EN LA CL 79 B ENTRE 
KR 4 Y KR 7</t>
  </si>
  <si>
    <t>3.2</t>
  </si>
  <si>
    <t>569/2021</t>
  </si>
  <si>
    <t>SSFFS-00257</t>
  </si>
  <si>
    <t>TRAMO 12 EN LA CL 73 ENTRE 
KR 7 Y AV CARACAS</t>
  </si>
  <si>
    <t>573/2021</t>
  </si>
  <si>
    <t>2020ER09013</t>
  </si>
  <si>
    <t>SSFFS-09418</t>
  </si>
  <si>
    <t>AV CL 127 81 33</t>
  </si>
  <si>
    <t>344</t>
  </si>
  <si>
    <t>574/2021</t>
  </si>
  <si>
    <t>2020ER184107</t>
  </si>
  <si>
    <t>SSFFS-00553</t>
  </si>
  <si>
    <t>HOSPITAL RAFAEL URIBE URIBE EMPRESA SOCIAL DEL ESTADO</t>
  </si>
  <si>
    <t>KR 1 F 48 X 76 SUR</t>
  </si>
  <si>
    <t>592/2021</t>
  </si>
  <si>
    <t>2019ER274530</t>
  </si>
  <si>
    <t>SSFFS-00560</t>
  </si>
  <si>
    <t>AV KR 45 111 00</t>
  </si>
  <si>
    <t>22.45</t>
  </si>
  <si>
    <t>614/2021</t>
  </si>
  <si>
    <t>2020ER207144</t>
  </si>
  <si>
    <t>SSFFS-00623</t>
  </si>
  <si>
    <t>OBRAS CON HUARTE LAIN S.A
CENTRO MEMORIA HISTORICA</t>
  </si>
  <si>
    <t>KR 27 B 24 C 32</t>
  </si>
  <si>
    <t>16.75</t>
  </si>
  <si>
    <t>628/2021</t>
  </si>
  <si>
    <t>2019ER279905
2020ER157217</t>
  </si>
  <si>
    <t>SSFFS-00631</t>
  </si>
  <si>
    <t>COLEGIO MAYOR DE NUESTRA SEÑORA DEL ROSARIO</t>
  </si>
  <si>
    <t>629/2021</t>
  </si>
  <si>
    <t>2019ER287277</t>
  </si>
  <si>
    <t>SSFFS-00166</t>
  </si>
  <si>
    <t>CL 15 72 95</t>
  </si>
  <si>
    <t>630/2021</t>
  </si>
  <si>
    <t>2019ER287301</t>
  </si>
  <si>
    <t>SSFFS-00235</t>
  </si>
  <si>
    <t>AV KR 86 12 51</t>
  </si>
  <si>
    <t>16.2</t>
  </si>
  <si>
    <t>635/2021</t>
  </si>
  <si>
    <t>2020ER23915</t>
  </si>
  <si>
    <t>SSFFS-00561</t>
  </si>
  <si>
    <t>KR 112 72 F 00</t>
  </si>
  <si>
    <t>56.55</t>
  </si>
  <si>
    <t>662/2021</t>
  </si>
  <si>
    <t>2020ER132368</t>
  </si>
  <si>
    <t>SSFFS-00562</t>
  </si>
  <si>
    <t>CL 130 89 00</t>
  </si>
  <si>
    <t>4.95</t>
  </si>
  <si>
    <t>708/2021</t>
  </si>
  <si>
    <t>2019ER208120</t>
  </si>
  <si>
    <t>SSFFS-00674</t>
  </si>
  <si>
    <t>AV KR 86 6 00</t>
  </si>
  <si>
    <t>13.35</t>
  </si>
  <si>
    <t>722/2021</t>
  </si>
  <si>
    <t>2020ER33227</t>
  </si>
  <si>
    <t>SSFFS-00169</t>
  </si>
  <si>
    <t>AV CL 12 82 B 00</t>
  </si>
  <si>
    <t>84.55</t>
  </si>
  <si>
    <t>735/2021</t>
  </si>
  <si>
    <t>2019ER111918</t>
  </si>
  <si>
    <t>SSFFS-06829</t>
  </si>
  <si>
    <t>FIDEICOMISO PUERTA DE LA AURORA
FIDUCIARIA DAVIVIENDA S.A</t>
  </si>
  <si>
    <t>CL 67 A 113 B 00</t>
  </si>
  <si>
    <t>54.95</t>
  </si>
  <si>
    <t>756/2021</t>
  </si>
  <si>
    <t>2020ER12787</t>
  </si>
  <si>
    <t>SSFFS-01142</t>
  </si>
  <si>
    <t>FIDEICOMISO LOTE 20 DE JULIO
ALIANZA FIDUCIARIA S.A</t>
  </si>
  <si>
    <t>CL 24 SUR 1 51</t>
  </si>
  <si>
    <t>70.05</t>
  </si>
  <si>
    <t>2020ER58579</t>
  </si>
  <si>
    <t>DISTRIBUIDORA MAYORISTA DE AUTOMOVILES MADIAUTOS S.A.S</t>
  </si>
  <si>
    <t>784/2021</t>
  </si>
  <si>
    <t>SSFFS-01330</t>
  </si>
  <si>
    <t>AV KR 19 102 54</t>
  </si>
  <si>
    <t>16.35</t>
  </si>
  <si>
    <t>787/2021</t>
  </si>
  <si>
    <t>2019ER274540</t>
  </si>
  <si>
    <t>SSFFS-01328</t>
  </si>
  <si>
    <t>AV KR 9 110 51</t>
  </si>
  <si>
    <t>47.05</t>
  </si>
  <si>
    <t>791/2021</t>
  </si>
  <si>
    <t>2020ER108263</t>
  </si>
  <si>
    <t>SSFFS-00765</t>
  </si>
  <si>
    <t>GC INGELECTRICA S A S</t>
  </si>
  <si>
    <t>KR 75 74 23</t>
  </si>
  <si>
    <t>795/2021</t>
  </si>
  <si>
    <t>2019ER289148</t>
  </si>
  <si>
    <t>SSFFS-00639</t>
  </si>
  <si>
    <t>AV KR 50 80 00</t>
  </si>
  <si>
    <t>1.55</t>
  </si>
  <si>
    <t>796/2021</t>
  </si>
  <si>
    <t>2020ER207691</t>
  </si>
  <si>
    <t>SSFFS-00717</t>
  </si>
  <si>
    <t>KR 1 89 A 40 SUR</t>
  </si>
  <si>
    <t>23.1</t>
  </si>
  <si>
    <t>797/2021</t>
  </si>
  <si>
    <t>2020ER100905</t>
  </si>
  <si>
    <t>SSFFS-00720</t>
  </si>
  <si>
    <t>AV CL 116 9 00</t>
  </si>
  <si>
    <t>10.05</t>
  </si>
  <si>
    <t>798/2021</t>
  </si>
  <si>
    <t>SSFFS-00721</t>
  </si>
  <si>
    <t>DG 117 45 00</t>
  </si>
  <si>
    <t>17.05</t>
  </si>
  <si>
    <t>809/2021</t>
  </si>
  <si>
    <t>2019ER274470</t>
  </si>
  <si>
    <t>SSFFS-00234</t>
  </si>
  <si>
    <t>DG 75 A SUR 77 K 00</t>
  </si>
  <si>
    <t>812/2021</t>
  </si>
  <si>
    <t>2019ER274503</t>
  </si>
  <si>
    <t>SSFFS-00100</t>
  </si>
  <si>
    <t>AV KR 86 5 00</t>
  </si>
  <si>
    <t>14.75</t>
  </si>
  <si>
    <t>2020ER23881</t>
  </si>
  <si>
    <t>818/2021</t>
  </si>
  <si>
    <t>SSFFS-00126</t>
  </si>
  <si>
    <t>CL 50 7 00</t>
  </si>
  <si>
    <t>819/2021</t>
  </si>
  <si>
    <t>SSFFS-00127</t>
  </si>
  <si>
    <t>CL 41 7 00</t>
  </si>
  <si>
    <t>820/2021</t>
  </si>
  <si>
    <t>SSFFS-00046</t>
  </si>
  <si>
    <t>CL 59 A BIS 5 00</t>
  </si>
  <si>
    <t>822/2021</t>
  </si>
  <si>
    <t>2020ER23892</t>
  </si>
  <si>
    <t>SSFFS-00122</t>
  </si>
  <si>
    <t>CL 70 A 9 00</t>
  </si>
  <si>
    <t>64.7</t>
  </si>
  <si>
    <t>823/2021</t>
  </si>
  <si>
    <t>SSFFS-00128</t>
  </si>
  <si>
    <t>CL 65 5 20</t>
  </si>
  <si>
    <t>7.85</t>
  </si>
  <si>
    <t>824/2021</t>
  </si>
  <si>
    <t>SSFFS-00129</t>
  </si>
  <si>
    <t>KR 5 75 00</t>
  </si>
  <si>
    <t>35.2</t>
  </si>
  <si>
    <t>826/2021</t>
  </si>
  <si>
    <t>2019ER225255</t>
  </si>
  <si>
    <t>SSFFS-00107</t>
  </si>
  <si>
    <t>AV CL 153 21 00</t>
  </si>
  <si>
    <t>11.3</t>
  </si>
  <si>
    <t>827/2021</t>
  </si>
  <si>
    <t>2020ER49098</t>
  </si>
  <si>
    <t>SSFFS-00258</t>
  </si>
  <si>
    <t>CL 118 6 00</t>
  </si>
  <si>
    <t>28.7</t>
  </si>
  <si>
    <t>834/2021</t>
  </si>
  <si>
    <t>2020ER137391</t>
  </si>
  <si>
    <t>SSFFS-01342</t>
  </si>
  <si>
    <t>TV 60 117 98</t>
  </si>
  <si>
    <t>847/2021</t>
  </si>
  <si>
    <t>2021ER09569</t>
  </si>
  <si>
    <t>SSFFS-01326</t>
  </si>
  <si>
    <t>CL 62 28 A 00</t>
  </si>
  <si>
    <t>4.8</t>
  </si>
  <si>
    <t>852/2021</t>
  </si>
  <si>
    <t>2020ER23885</t>
  </si>
  <si>
    <t>SSFFS-00200</t>
  </si>
  <si>
    <t>AV KR 15 100 00</t>
  </si>
  <si>
    <t>1,6</t>
  </si>
  <si>
    <t>890/2021</t>
  </si>
  <si>
    <t>2020ER42154</t>
  </si>
  <si>
    <t>SSFFS-01356</t>
  </si>
  <si>
    <t>FIDEICOMISO CASA CABRERA
FIDUCIARIA DAVIVIENDA S.A</t>
  </si>
  <si>
    <t>CL 84 A 7 31</t>
  </si>
  <si>
    <t>20.9</t>
  </si>
  <si>
    <t>905/2021</t>
  </si>
  <si>
    <t>2020ER57339</t>
  </si>
  <si>
    <t>SSFFS-00130</t>
  </si>
  <si>
    <t>FIDEICOMISO COMPLEJO CONNECTA 80
FIDEICOMISO PARQUEO REM-MAKRO</t>
  </si>
  <si>
    <t>AV KR 72 81 B 13</t>
  </si>
  <si>
    <t>22.65</t>
  </si>
  <si>
    <t>909/2021</t>
  </si>
  <si>
    <t>2019ER69382</t>
  </si>
  <si>
    <t>SSFFS-00066</t>
  </si>
  <si>
    <t>PATRIMONIO AUTÓNOMO DENOMINADO FC TORRE ACQUA,
FIDUCIARIA COLPATRIA S.A.</t>
  </si>
  <si>
    <t>CL 18 4 82</t>
  </si>
  <si>
    <t>917/2021</t>
  </si>
  <si>
    <t>2020ER38866</t>
  </si>
  <si>
    <t>SSFFS-00272</t>
  </si>
  <si>
    <t>FLOR MARIA GARZON DE TORRES</t>
  </si>
  <si>
    <t>CL 145 7 D 14</t>
  </si>
  <si>
    <t>5.2</t>
  </si>
  <si>
    <t>918/2021</t>
  </si>
  <si>
    <t>2020ER92179</t>
  </si>
  <si>
    <t>FIDEICOMISO DENOMINADO EL OTOÑO
FIDUCIARIA BOGOTÁ S.A.</t>
  </si>
  <si>
    <t>AV CL 201 45 30</t>
  </si>
  <si>
    <t>84.9</t>
  </si>
  <si>
    <t>919/2021</t>
  </si>
  <si>
    <t>2019ER243836</t>
  </si>
  <si>
    <t>SSFFS-00199</t>
  </si>
  <si>
    <t>FABRICA DE GRASAS Y PRODUCTOS QUÍMICOS-GRASCO LTDA
DETERGENTES LTDA
COMPAÑÍA DE NEGOCIOS E INVERSIONES M G SUCURSAL COLOMBIA</t>
  </si>
  <si>
    <t>CL 22 D 72 00</t>
  </si>
  <si>
    <t>75.95</t>
  </si>
  <si>
    <t>927/2021</t>
  </si>
  <si>
    <t>2020ER94713</t>
  </si>
  <si>
    <t>SSFFS-00089</t>
  </si>
  <si>
    <t>AV KR 72 12 B 00</t>
  </si>
  <si>
    <t>943/2021</t>
  </si>
  <si>
    <t>2020ER89097</t>
  </si>
  <si>
    <t>SSFFS-00097</t>
  </si>
  <si>
    <t>FIDEICOMISO FC GONZACAS FIDUBOGOTÁ
FIDUCIARIA FIDUBOGOTA S.A.</t>
  </si>
  <si>
    <t>CL 144 19 A 9</t>
  </si>
  <si>
    <t>944/2021</t>
  </si>
  <si>
    <t>2020ER49897</t>
  </si>
  <si>
    <t>SSFFS-00047</t>
  </si>
  <si>
    <t>FIDEICOMISO DE ADMINISTRACION EL TOMILLAR ETAPAS I, II, III
ITAU ASSET MANAGEMENT COLOMBIA S.A</t>
  </si>
  <si>
    <t>KR 72 BIS 147 60</t>
  </si>
  <si>
    <t>9.95</t>
  </si>
  <si>
    <t>968/2021</t>
  </si>
  <si>
    <t>2020ER143387</t>
  </si>
  <si>
    <t>SSFFS-00643</t>
  </si>
  <si>
    <t>CL 130 A BIS 89 00</t>
  </si>
  <si>
    <t>154.95</t>
  </si>
  <si>
    <t>969/2021</t>
  </si>
  <si>
    <t>2020ER207715</t>
  </si>
  <si>
    <t>SSFFS-01390</t>
  </si>
  <si>
    <t>199.55</t>
  </si>
  <si>
    <t>1050/2021</t>
  </si>
  <si>
    <t>2020ER144657</t>
  </si>
  <si>
    <t>SSFFS-01409</t>
  </si>
  <si>
    <t>FIDEICOMISO BILBAO FIDUBOGOTA S.A.
FIDUCIARIA BOGOTA S.A</t>
  </si>
  <si>
    <t>CL 60 A SUR 73 40</t>
  </si>
  <si>
    <t>3.45</t>
  </si>
  <si>
    <t>1091/2021</t>
  </si>
  <si>
    <t>2020ER49092</t>
  </si>
  <si>
    <t>SSFFS-01430</t>
  </si>
  <si>
    <t>CL 112 45 00</t>
  </si>
  <si>
    <t>186.2</t>
  </si>
  <si>
    <t>1097/2021</t>
  </si>
  <si>
    <t>2019ER274486</t>
  </si>
  <si>
    <t>SSFFS-00103
SSFFS-00104</t>
  </si>
  <si>
    <t>AV KR 86 42 B 00 SUR</t>
  </si>
  <si>
    <t>158.85</t>
  </si>
  <si>
    <t>1121/2021</t>
  </si>
  <si>
    <t>2020ER40124</t>
  </si>
  <si>
    <t>SSFFS-00196</t>
  </si>
  <si>
    <t>FIDUCIARIA BOGOTÁ S.A.</t>
  </si>
  <si>
    <t>TV 14 49 51 SUR</t>
  </si>
  <si>
    <t>1131/2021</t>
  </si>
  <si>
    <t>2019ER266805</t>
  </si>
  <si>
    <t>SSFFS-11216</t>
  </si>
  <si>
    <t>FABRICA LAFAYYETE S.A.S</t>
  </si>
  <si>
    <t>AV KR 36 23 23</t>
  </si>
  <si>
    <t>1132/2021</t>
  </si>
  <si>
    <t>2019ER266813</t>
  </si>
  <si>
    <t>SSFFS-00238</t>
  </si>
  <si>
    <t>KR 33 23 23</t>
  </si>
  <si>
    <t>1133/2021</t>
  </si>
  <si>
    <t>2020ER21973</t>
  </si>
  <si>
    <t>SSFFS-00133</t>
  </si>
  <si>
    <t>INVERSIONES MORALES GRANADOS</t>
  </si>
  <si>
    <t>CL 87 11 60</t>
  </si>
  <si>
    <t>1134/2021</t>
  </si>
  <si>
    <t>2020ER21963</t>
  </si>
  <si>
    <t>SSFFS-00090</t>
  </si>
  <si>
    <t>EL QUICHAL S.A.S</t>
  </si>
  <si>
    <t>CL 87 11 4</t>
  </si>
  <si>
    <t>13.15</t>
  </si>
  <si>
    <t>1135/2021</t>
  </si>
  <si>
    <t>2020ER230750</t>
  </si>
  <si>
    <t>SSFFS-01405</t>
  </si>
  <si>
    <t>EDIFICIO PARQUE DEL JAPÓN-PH
MARIA ESTER PATRICIA ARBOLEDA DE STIEFKEN</t>
  </si>
  <si>
    <t>DG 59 24 15</t>
  </si>
  <si>
    <t>1164/2021</t>
  </si>
  <si>
    <t>2020ER92079</t>
  </si>
  <si>
    <t>SSFFS-00265</t>
  </si>
  <si>
    <t>PATRIMONIO AUTONOMO EL OTOÑO 2 FIDUCIARIA BOGOTÁ S.A</t>
  </si>
  <si>
    <t>CL 201 41</t>
  </si>
  <si>
    <t>115.15</t>
  </si>
  <si>
    <t>1165/2021</t>
  </si>
  <si>
    <t>2020ER09584
2020ER166722</t>
  </si>
  <si>
    <t>SSFFS-00102</t>
  </si>
  <si>
    <t>A&amp;S CONSTRUCTORES S.A.S</t>
  </si>
  <si>
    <t>CL 127 12 20</t>
  </si>
  <si>
    <t>1166/2021</t>
  </si>
  <si>
    <t>SSFFS-01406</t>
  </si>
  <si>
    <t>ELSA FERNANDA PAEZ DIAZ</t>
  </si>
  <si>
    <t>DG 59 24 A 15</t>
  </si>
  <si>
    <t>1167/2021</t>
  </si>
  <si>
    <t>2020ER114695</t>
  </si>
  <si>
    <t>SSFFS-00197</t>
  </si>
  <si>
    <t>FIDEICOMISO EN GARANTÍA
FIDUBOGOTÁ – PORTOAMÉRICAS 2
FIDUCIARIA BOGOTÁ S.A</t>
  </si>
  <si>
    <t>AV KR 68 5 93</t>
  </si>
  <si>
    <t>83.7</t>
  </si>
  <si>
    <t>1169/2021</t>
  </si>
  <si>
    <t>2019ER274494</t>
  </si>
  <si>
    <t>SSFFS-01391</t>
  </si>
  <si>
    <t>TRAMO 1 SUBTRAMO 3 EN EL CORRESOR DE LA AV CIUDAD DE CALI ENTRE AV CIRCUNVALAR DEL SUR Y AV MANUEL CEPEDA VARGAS</t>
  </si>
  <si>
    <t>12.96</t>
  </si>
  <si>
    <t>1173/2021</t>
  </si>
  <si>
    <t>2020ER109712</t>
  </si>
  <si>
    <t>CL 140 C 101 C</t>
  </si>
  <si>
    <t>2.2</t>
  </si>
  <si>
    <t>1174/2021</t>
  </si>
  <si>
    <t>2020ER103717</t>
  </si>
  <si>
    <t>SSFFS-00147</t>
  </si>
  <si>
    <t>FIDEICOMISO FA TAIO 138
CREDICORP CAPITAL FIDUCIARIA S.A</t>
  </si>
  <si>
    <t>PROYECTO TAIO 138 KR 12 138 29 KR 12 138 41 Y KR 12 139 51</t>
  </si>
  <si>
    <t>99.75</t>
  </si>
  <si>
    <t>1178/2021</t>
  </si>
  <si>
    <t>SSFFS-00232</t>
  </si>
  <si>
    <t>GRUPO 6 TRAMO 17 EN LA CL 85 KR 7 Y 11</t>
  </si>
  <si>
    <t>46.4</t>
  </si>
  <si>
    <t>1179/2021</t>
  </si>
  <si>
    <t>2019ER234859</t>
  </si>
  <si>
    <t>SSFFS-07670</t>
  </si>
  <si>
    <t>AUTO SUR (NQS) AV BOSA CL 59 SUR ENTRE KR 77 K BIS Y KR 77 K</t>
  </si>
  <si>
    <t>83.25</t>
  </si>
  <si>
    <t>1180/2021</t>
  </si>
  <si>
    <t>2019ER297034</t>
  </si>
  <si>
    <t>SSFFS-04517
SSFFS-04516</t>
  </si>
  <si>
    <t>GRUPO 3 TRAMO 6 EN LA CL 73 ENTRE 7 Y 15 CL 79 B ENTRE 5 Y 7 Y OTRA</t>
  </si>
  <si>
    <t>39.95</t>
  </si>
  <si>
    <t>1181/2021</t>
  </si>
  <si>
    <t>2020ER23863</t>
  </si>
  <si>
    <t>SSFFS-04513
SSFFS-04514
SSFFS-04533</t>
  </si>
  <si>
    <t>CL 92 Y 94 ENTRE LA KR 7ª Y LA AUTONORTE KR 15 ENTRE LAS CL 100 Y 127 CL 116 ENTRE LA KR 9ª Y LA AV BOYACA KR 9ª ENTRE LAS CL 45 Y 82 GRUPO 4 TRAMO 1</t>
  </si>
  <si>
    <t>161.65</t>
  </si>
  <si>
    <t>1188/2021</t>
  </si>
  <si>
    <t>2020ER162933</t>
  </si>
  <si>
    <t>SSFFS-00145</t>
  </si>
  <si>
    <t>CODENSA S.A. E.S.P</t>
  </si>
  <si>
    <t>KR 70 98</t>
  </si>
  <si>
    <t>1211/2021</t>
  </si>
  <si>
    <t>2020ER144224</t>
  </si>
  <si>
    <t>SSFFS-01428</t>
  </si>
  <si>
    <t>PATRIMONIO AUTÓNOMO denominado FIDEICOMISO AUTOPISTA SUR FIDUBOGOTÁ
FIDUCIARIA BOGOTÁ S.A</t>
  </si>
  <si>
    <t>KR 69 A 57 F 40 SUR</t>
  </si>
  <si>
    <t>16.25</t>
  </si>
  <si>
    <t>1217/2021</t>
  </si>
  <si>
    <t>2019ER279843
2019ER279876
2019ER279847</t>
  </si>
  <si>
    <t>SSFFS-01407</t>
  </si>
  <si>
    <t>JARDINES DE PAZ S.A</t>
  </si>
  <si>
    <t>AUTO NORTE 201</t>
  </si>
  <si>
    <t>4.3</t>
  </si>
  <si>
    <t>1218/2021</t>
  </si>
  <si>
    <t>2019ER279843</t>
  </si>
  <si>
    <t>SSFFS-01408</t>
  </si>
  <si>
    <t>PROYECTO CIUDAD LAGOS DE TORCA CORREDORES VIALES</t>
  </si>
  <si>
    <t>356.05</t>
  </si>
  <si>
    <t>1239/2021</t>
  </si>
  <si>
    <t>2019ER182925</t>
  </si>
  <si>
    <t>SSFFS-02010</t>
  </si>
  <si>
    <t>FIDEICOMISO CENTRO COMERCIAL PASEO DEL RIO</t>
  </si>
  <si>
    <t>KR 63 57 B 00 SUR</t>
  </si>
  <si>
    <t>19.6</t>
  </si>
  <si>
    <t>1291/2021</t>
  </si>
  <si>
    <t>2018ER307550</t>
  </si>
  <si>
    <t>SSFFS-04542</t>
  </si>
  <si>
    <t>AV CL 153 7 H 00</t>
  </si>
  <si>
    <t>57.15</t>
  </si>
  <si>
    <t>1292/2021</t>
  </si>
  <si>
    <t>2020ER84991</t>
  </si>
  <si>
    <t>SSFFS-00136
SSFFS-00137</t>
  </si>
  <si>
    <t>14/01/2021
14/01/2021</t>
  </si>
  <si>
    <t>CL 69 A S TV 70 C; AV KR 72 CL 26 S</t>
  </si>
  <si>
    <t>49.85</t>
  </si>
  <si>
    <t>1303/2021</t>
  </si>
  <si>
    <t>2020ER197812</t>
  </si>
  <si>
    <t>SSFFS-04790</t>
  </si>
  <si>
    <t>CL 86 A 11 A 56</t>
  </si>
  <si>
    <t>139.8</t>
  </si>
  <si>
    <t>1312/2021</t>
  </si>
  <si>
    <t>2020ER24005</t>
  </si>
  <si>
    <t>SSFFS-04742
SSFFS-04743</t>
  </si>
  <si>
    <t>AV KR 7 92 00</t>
  </si>
  <si>
    <t>18.85</t>
  </si>
  <si>
    <t>1313/2021</t>
  </si>
  <si>
    <t>2020ER96461</t>
  </si>
  <si>
    <t>SSFFS-04518
SSFFS-04519</t>
  </si>
  <si>
    <t>KR 3 ESTE 21 34 SUR</t>
  </si>
  <si>
    <t>200.8</t>
  </si>
  <si>
    <t>1314/2021</t>
  </si>
  <si>
    <t>2020ER234098</t>
  </si>
  <si>
    <t>SSFFS-02519</t>
  </si>
  <si>
    <t>FIDUAGRARIA S.A</t>
  </si>
  <si>
    <t>AV CL 57 R SUR 72 F 50</t>
  </si>
  <si>
    <t>226.95</t>
  </si>
  <si>
    <t>1327/2021</t>
  </si>
  <si>
    <t>2020ER122927</t>
  </si>
  <si>
    <t>SSFFS-00198</t>
  </si>
  <si>
    <t xml:space="preserve">CONSTRUCTORA GALIAS S.A </t>
  </si>
  <si>
    <t xml:space="preserve"> Kr 36 5C 49 </t>
  </si>
  <si>
    <t>114.35</t>
  </si>
  <si>
    <t>1405/2021</t>
  </si>
  <si>
    <t>2019ER72841</t>
  </si>
  <si>
    <t>SSFFS-10006</t>
  </si>
  <si>
    <t>DIEGO DE LAS MERCEDES PIZANO SALAZAR
LUISA MARIA ISABEL PIZANO DE OSPINA
CATALINA ADRIANA DE LAS MERCEDES PIZANO SALAZAR
MARTA SALAZAR PIZANO
PABLO JAVIER PIZANO SALAZAR</t>
  </si>
  <si>
    <t>KR 10 87 38</t>
  </si>
  <si>
    <t>1406/2021</t>
  </si>
  <si>
    <t>SSFFS-02445</t>
  </si>
  <si>
    <t>22.75</t>
  </si>
  <si>
    <t>1434/2021</t>
  </si>
  <si>
    <t>2020ER93868
2020ER93881</t>
  </si>
  <si>
    <t>SSFFS-01429</t>
  </si>
  <si>
    <t>AV KR 30 71 00</t>
  </si>
  <si>
    <t>3.35</t>
  </si>
  <si>
    <t>1470/2021</t>
  </si>
  <si>
    <t>2019ER88535</t>
  </si>
  <si>
    <t>SSFFS-09821</t>
  </si>
  <si>
    <t>GRANAVAL S.A.S.</t>
  </si>
  <si>
    <t>CL 70 28 B 38</t>
  </si>
  <si>
    <t>7.2</t>
  </si>
  <si>
    <t>1471/2021</t>
  </si>
  <si>
    <t>SSFFS-09820</t>
  </si>
  <si>
    <t>1472/2021</t>
  </si>
  <si>
    <t>2019ER199856</t>
  </si>
  <si>
    <t>SSFFS-11039</t>
  </si>
  <si>
    <t>CONJUNTO RESIDENCIAL QUINTAS DE IPANEMA – PROPIEDAD HORIZONTAL</t>
  </si>
  <si>
    <t>CL 26 SUR 93 D 68</t>
  </si>
  <si>
    <t>15</t>
  </si>
  <si>
    <t>1506/2021</t>
  </si>
  <si>
    <t>2020ER101102</t>
  </si>
  <si>
    <t>SSFFS-00252</t>
  </si>
  <si>
    <t>CONSTRUCTORA COLPATRIA S.A</t>
  </si>
  <si>
    <t>AV KR 45 196 A 75</t>
  </si>
  <si>
    <t>920.9</t>
  </si>
  <si>
    <t>1511/2021</t>
  </si>
  <si>
    <t>2020ER151132</t>
  </si>
  <si>
    <t>CL 1 69 7</t>
  </si>
  <si>
    <t>11.5</t>
  </si>
  <si>
    <t>1540/2021</t>
  </si>
  <si>
    <t>2021ER02826</t>
  </si>
  <si>
    <t>SSFFS-05212</t>
  </si>
  <si>
    <t>AV CL 80 69 00</t>
  </si>
  <si>
    <t>1614/2021</t>
  </si>
  <si>
    <t>2020ER144629</t>
  </si>
  <si>
    <t>SSFFS-05240</t>
  </si>
  <si>
    <t>CL 4 B 34 A 85</t>
  </si>
  <si>
    <t>1615/2021</t>
  </si>
  <si>
    <t>SSFFS-05239</t>
  </si>
  <si>
    <t>CL 4B 34 A 85</t>
  </si>
  <si>
    <t>1619/2021</t>
  </si>
  <si>
    <t>2021ER45776</t>
  </si>
  <si>
    <t>SSFFS-06126</t>
  </si>
  <si>
    <t>contrato de concesión No. 163 de 2019 AT 15, proyecto “Primera Línea del Metro de Bogotá - Patio Taller”, en los lotes 1,5 y 6 - lote 9 de HDA el Corzo el Comu. localidad de Bosa, en la ciudad de Bogotá D.C</t>
  </si>
  <si>
    <t>15.9</t>
  </si>
  <si>
    <t>1621/2021</t>
  </si>
  <si>
    <t>2020ER205616</t>
  </si>
  <si>
    <t>SSFFS-04671</t>
  </si>
  <si>
    <t>CONSTRUCTORA DECANO LTDA</t>
  </si>
  <si>
    <t>CL 25 B BIS 73 B 94</t>
  </si>
  <si>
    <t>1748/2021</t>
  </si>
  <si>
    <t>2020ER104232</t>
  </si>
  <si>
    <t>SSFFS-00131</t>
  </si>
  <si>
    <t>DG 57C SUR 63 00</t>
  </si>
  <si>
    <t>8.25</t>
  </si>
  <si>
    <t>1752/2021</t>
  </si>
  <si>
    <t>2021ER31881</t>
  </si>
  <si>
    <t>SSFFS-06419</t>
  </si>
  <si>
    <t>MINISTERIO DE DEFENSA NACIONAL</t>
  </si>
  <si>
    <t>KR 54 26 25</t>
  </si>
  <si>
    <t>231.85</t>
  </si>
  <si>
    <t>1753/2021</t>
  </si>
  <si>
    <t>13.3</t>
  </si>
  <si>
    <t>1827/2021</t>
  </si>
  <si>
    <t>2020ER160376</t>
  </si>
  <si>
    <t>SSFFS-05041</t>
  </si>
  <si>
    <t>CORPORACION DE PADRES DE FAMILIA PARA EL DESARROLLO EDUCATIVO IRAGUA-CORPADE IRAGUA</t>
  </si>
  <si>
    <t>CL 170 76 55</t>
  </si>
  <si>
    <t>1853/2021</t>
  </si>
  <si>
    <t>2020ER157012</t>
  </si>
  <si>
    <t>SSFFS-05361</t>
  </si>
  <si>
    <t>CIUDAD LAGOS DE TORCA</t>
  </si>
  <si>
    <t>6.2</t>
  </si>
  <si>
    <t>1858/2021</t>
  </si>
  <si>
    <t>2020ER190295</t>
  </si>
  <si>
    <t>SSFFS-05905</t>
  </si>
  <si>
    <t>CONGREGACION DEL SAGRADO CORAZON</t>
  </si>
  <si>
    <t>KR 59B 129 45</t>
  </si>
  <si>
    <t>60.8</t>
  </si>
  <si>
    <t>1861/2021</t>
  </si>
  <si>
    <t>2019ER245152</t>
  </si>
  <si>
    <t>ICONO URBANO S.A.</t>
  </si>
  <si>
    <t>KR 14 32 68</t>
  </si>
  <si>
    <t>1862/2021</t>
  </si>
  <si>
    <t>2020ER101091</t>
  </si>
  <si>
    <t>SSFFS-05395</t>
  </si>
  <si>
    <t>INVERSIONES Y CONSTRUCCIONES SANTA BEATRIZ SAS</t>
  </si>
  <si>
    <t>KR 38 55 10</t>
  </si>
  <si>
    <t>11.6</t>
  </si>
  <si>
    <t>1863/2021</t>
  </si>
  <si>
    <t>2020ER32694</t>
  </si>
  <si>
    <t>SSFFS-02542</t>
  </si>
  <si>
    <t>PROMOTORA SIMON PEDRO SAS</t>
  </si>
  <si>
    <t>KR 49B 102 A 13</t>
  </si>
  <si>
    <t>1867/2021</t>
  </si>
  <si>
    <t>2019ER284002</t>
  </si>
  <si>
    <t>SSFFS-00259</t>
  </si>
  <si>
    <t>CONSTRUCTORA BOLIVAR S. A</t>
  </si>
  <si>
    <t>TV 128 17 87</t>
  </si>
  <si>
    <t>356.7</t>
  </si>
  <si>
    <t>1870/2021</t>
  </si>
  <si>
    <t>2020ER229719
2021EE136605
2021ER166215
2022ER09515
2021EE106507</t>
  </si>
  <si>
    <t>SSFFS-05183</t>
  </si>
  <si>
    <t>GRASCO LTDA</t>
  </si>
  <si>
    <t>AK 72 19 53</t>
  </si>
  <si>
    <t>1887/2021</t>
  </si>
  <si>
    <t>2019ER193452</t>
  </si>
  <si>
    <t>SSFFS-10005</t>
  </si>
  <si>
    <t>AK 7 112 00</t>
  </si>
  <si>
    <t>24.45</t>
  </si>
  <si>
    <t>1890/2021</t>
  </si>
  <si>
    <t>2019ER38009</t>
  </si>
  <si>
    <t>SSFFS-12793
SSFFS-12794
SSFFS-12795</t>
  </si>
  <si>
    <t>FIDEICOMISO DESARROLLO ALTAMIRA</t>
  </si>
  <si>
    <t>CL 152 83 97</t>
  </si>
  <si>
    <t>251.7</t>
  </si>
  <si>
    <t>1891/2021</t>
  </si>
  <si>
    <t>2020ER83220</t>
  </si>
  <si>
    <t>SSFFS-00132</t>
  </si>
  <si>
    <t>INVERSIONES NUEVO STIRO S.A..S.</t>
  </si>
  <si>
    <t>KR 76 A 137 37</t>
  </si>
  <si>
    <t>1893/2021</t>
  </si>
  <si>
    <t>SSFFS-00124
SSFFS-12396</t>
  </si>
  <si>
    <t>14/01/2021
10/12/2022</t>
  </si>
  <si>
    <t>COOPERATIVA DE PROFESORES UNIVERSIDAD NACIONAL DE COLOMBIA</t>
  </si>
  <si>
    <t>1896/2021</t>
  </si>
  <si>
    <t>2019ER252221</t>
  </si>
  <si>
    <t>SSFFS-00045</t>
  </si>
  <si>
    <t>FIDEICOMISO MONTEREALE COALA</t>
  </si>
  <si>
    <t>KR 8 84 C 58</t>
  </si>
  <si>
    <t>1897/2021</t>
  </si>
  <si>
    <t>2020ER49714</t>
  </si>
  <si>
    <t>SSFFS-06288</t>
  </si>
  <si>
    <t>AK 86 22 00</t>
  </si>
  <si>
    <t>1918/2021</t>
  </si>
  <si>
    <t>2019ER83931</t>
  </si>
  <si>
    <t>SSFFS-00165</t>
  </si>
  <si>
    <t>KR 13 157 99</t>
  </si>
  <si>
    <t>160.15</t>
  </si>
  <si>
    <t>2021ER30208</t>
  </si>
  <si>
    <t>AC 80 100 00</t>
  </si>
  <si>
    <t>1920/2021</t>
  </si>
  <si>
    <t>SSFFS-07044</t>
  </si>
  <si>
    <t>12.1</t>
  </si>
  <si>
    <t>1921/2021</t>
  </si>
  <si>
    <t>2020ER217040</t>
  </si>
  <si>
    <t>SSFFS-05911</t>
  </si>
  <si>
    <t>TV 44 49 00 SUR</t>
  </si>
  <si>
    <t>1922/2021</t>
  </si>
  <si>
    <t>SSFFS-05910</t>
  </si>
  <si>
    <t>1933/2021</t>
  </si>
  <si>
    <t>2021ER30203</t>
  </si>
  <si>
    <t>SSFFS-06847</t>
  </si>
  <si>
    <t>CL 129 C 99 A 00</t>
  </si>
  <si>
    <t>38.6</t>
  </si>
  <si>
    <t>1935/2021</t>
  </si>
  <si>
    <t>2018ER272531</t>
  </si>
  <si>
    <t>SSFFS-03527</t>
  </si>
  <si>
    <t>TV 53 8 00 SUR</t>
  </si>
  <si>
    <t>22.9</t>
  </si>
  <si>
    <t>1939/2021</t>
  </si>
  <si>
    <t>2020ER01028</t>
  </si>
  <si>
    <t>SSFFS-00270</t>
  </si>
  <si>
    <t>EDUARDO ENRIQUE BARRERA TAVERA
CAMILO ANDRES BARRERA CASTAÑEDA
LAURA BARRERA CASTAÑEDA
NICOLAS BARRERA CASTAÑEDA</t>
  </si>
  <si>
    <t>KR 22 137 64</t>
  </si>
  <si>
    <t>1940/2021</t>
  </si>
  <si>
    <t>2020ER61084</t>
  </si>
  <si>
    <t>SSFFS-00242</t>
  </si>
  <si>
    <t>ALCALDIA LOCAL DE PUENTE ARANDA</t>
  </si>
  <si>
    <t>DG 5 H 6 A 00</t>
  </si>
  <si>
    <t>1941/2021</t>
  </si>
  <si>
    <t>2020ER01015</t>
  </si>
  <si>
    <t>SSFFS-00367</t>
  </si>
  <si>
    <t>INVERSIONES IMBITUBA SAS</t>
  </si>
  <si>
    <t>CL 128 58 48</t>
  </si>
  <si>
    <t>1942/2021</t>
  </si>
  <si>
    <t>2019ER98871</t>
  </si>
  <si>
    <t>SSFFS-00263</t>
  </si>
  <si>
    <t>ALCALDIA LOCAL DE SAN CRISTOBAL – FONDO DE 
DESARROLLO LOCAL</t>
  </si>
  <si>
    <t>CL 46 C SUR 16 A 00 ESTE</t>
  </si>
  <si>
    <t>8.4</t>
  </si>
  <si>
    <t>1943/2021</t>
  </si>
  <si>
    <t>SSFFS-00262</t>
  </si>
  <si>
    <t>10.25</t>
  </si>
  <si>
    <t>1944/2021</t>
  </si>
  <si>
    <t>SSFFS-00261</t>
  </si>
  <si>
    <t>DG 39 SUR 3 00 ESTE</t>
  </si>
  <si>
    <t>1947/2021</t>
  </si>
  <si>
    <t>2019ER305548</t>
  </si>
  <si>
    <t>SSFFS-07357</t>
  </si>
  <si>
    <t>KR 88 I 54 F 17 SUR</t>
  </si>
  <si>
    <t>1948/2021</t>
  </si>
  <si>
    <t>2019ER98012</t>
  </si>
  <si>
    <t>SSFFS-02413</t>
  </si>
  <si>
    <t>BANCO DE OCCIDENTE S.A</t>
  </si>
  <si>
    <t>CL 167 62 54</t>
  </si>
  <si>
    <t>1949/2021</t>
  </si>
  <si>
    <t>2020ER47542</t>
  </si>
  <si>
    <t>SSFFS-00253</t>
  </si>
  <si>
    <t>GERMAN AUGUSTO SISSA RODRIGUEZ</t>
  </si>
  <si>
    <t>KR 10 134 B 17</t>
  </si>
  <si>
    <t>3.6</t>
  </si>
  <si>
    <t>1950/2021</t>
  </si>
  <si>
    <t>2020ER32589</t>
  </si>
  <si>
    <t>SSFFS-05904</t>
  </si>
  <si>
    <t>SOCIEDAD BOLIVARIANA DE COLOMBIA</t>
  </si>
  <si>
    <t>AC 20 5 17 ESTE</t>
  </si>
  <si>
    <t>1951/2021</t>
  </si>
  <si>
    <t>2020ER157915</t>
  </si>
  <si>
    <t>SSFFS-00275</t>
  </si>
  <si>
    <t>TROMOPLAS LTDA.
TROFORMAS LTDA</t>
  </si>
  <si>
    <t>CL 18 69 B 73</t>
  </si>
  <si>
    <t>1953/2021</t>
  </si>
  <si>
    <t>2019ER43444</t>
  </si>
  <si>
    <t>SSFFS-00076</t>
  </si>
  <si>
    <t>INVERSIONES Y CONSTRUCCIONES MIRADOR DE SANTA BARBARA SAS</t>
  </si>
  <si>
    <t>KR 7 BIS 123 40</t>
  </si>
  <si>
    <t>1954/2021</t>
  </si>
  <si>
    <t>2020ER8497</t>
  </si>
  <si>
    <t>SSFFS-00192</t>
  </si>
  <si>
    <t>MONASTERIO BENEDICTINO DE TIBATI</t>
  </si>
  <si>
    <t>CL 192 9 45</t>
  </si>
  <si>
    <t>1956/2021</t>
  </si>
  <si>
    <t>2020ER49640</t>
  </si>
  <si>
    <t>SSFFS-00254</t>
  </si>
  <si>
    <t>ÁREA LIMPIA DISTRITO CAPITAL S.A.S., E.S.P</t>
  </si>
  <si>
    <t>KR 125 135 00</t>
  </si>
  <si>
    <t>1957/2021</t>
  </si>
  <si>
    <t>2019ER163833</t>
  </si>
  <si>
    <t>SSFFS-00141</t>
  </si>
  <si>
    <t>CL 163 A 54 00</t>
  </si>
  <si>
    <t>105.6</t>
  </si>
  <si>
    <t>1958/2021</t>
  </si>
  <si>
    <t>2019ER229988</t>
  </si>
  <si>
    <t>SSFFS-00077</t>
  </si>
  <si>
    <t>EMCOCLAVOS S.A.S.
ACONIR</t>
  </si>
  <si>
    <t>AC 153 106 A 02</t>
  </si>
  <si>
    <t>11.9</t>
  </si>
  <si>
    <t>2019/2021</t>
  </si>
  <si>
    <t>2020ER156780</t>
  </si>
  <si>
    <t>SSFFS-05912</t>
  </si>
  <si>
    <t>AC 183 70 98</t>
  </si>
  <si>
    <t>70.95</t>
  </si>
  <si>
    <t>2020/2021</t>
  </si>
  <si>
    <t>2019ER279952</t>
  </si>
  <si>
    <t>SSFFS-05906</t>
  </si>
  <si>
    <t>CL 201 50</t>
  </si>
  <si>
    <t>2021/2021</t>
  </si>
  <si>
    <t>2019ER279867</t>
  </si>
  <si>
    <t>SSFFS-00632</t>
  </si>
  <si>
    <t>AK 9 207 03</t>
  </si>
  <si>
    <t>22.15</t>
  </si>
  <si>
    <t>2046/2021</t>
  </si>
  <si>
    <t>2020ER157235</t>
  </si>
  <si>
    <t>SSFFS-07470</t>
  </si>
  <si>
    <t>AC 201 18 97</t>
  </si>
  <si>
    <t>3.1</t>
  </si>
  <si>
    <t>2047/2021</t>
  </si>
  <si>
    <t>2019ER279992</t>
  </si>
  <si>
    <t>SSFFS-07544</t>
  </si>
  <si>
    <t>AK 45 205 59</t>
  </si>
  <si>
    <t>38.3</t>
  </si>
  <si>
    <t>2079/2021</t>
  </si>
  <si>
    <t>2019ER279969</t>
  </si>
  <si>
    <t>SSFFS-05907</t>
  </si>
  <si>
    <t>AC 201 45 01</t>
  </si>
  <si>
    <t>94</t>
  </si>
  <si>
    <t>2080/2021</t>
  </si>
  <si>
    <t>2020ER28308</t>
  </si>
  <si>
    <t>SSFFS-06673</t>
  </si>
  <si>
    <t>KR 99 A 129 00</t>
  </si>
  <si>
    <t>335.9</t>
  </si>
  <si>
    <t>2128/2021</t>
  </si>
  <si>
    <t>HDA EL CORZO EL 
COMU</t>
  </si>
  <si>
    <t>2135/2021</t>
  </si>
  <si>
    <t>2021ER39396</t>
  </si>
  <si>
    <t>SSFFS-07478</t>
  </si>
  <si>
    <t>2199/2021</t>
  </si>
  <si>
    <t>2021ER70294</t>
  </si>
  <si>
    <t>SSFFS-07502</t>
  </si>
  <si>
    <t>AC 6 68 05</t>
  </si>
  <si>
    <t>15.2</t>
  </si>
  <si>
    <t>2239/2021</t>
  </si>
  <si>
    <t>2020ER125600</t>
  </si>
  <si>
    <t>SSFFS-07485</t>
  </si>
  <si>
    <t>VERNAZZA CONSTRUCCIONES S.A.S</t>
  </si>
  <si>
    <t>CL 22 C 73 46</t>
  </si>
  <si>
    <t>2240/2021</t>
  </si>
  <si>
    <t>2019ER279978
2019ER279957</t>
  </si>
  <si>
    <t>SSFFS-07548</t>
  </si>
  <si>
    <t>ESCUELA COLOMBIANA DE INGENIERIA JULIO GARAVITO</t>
  </si>
  <si>
    <t>2277/2021</t>
  </si>
  <si>
    <t>2021ER71049</t>
  </si>
  <si>
    <t>SSFFS-07852</t>
  </si>
  <si>
    <t>AC 100 48 A 00</t>
  </si>
  <si>
    <t>37.8</t>
  </si>
  <si>
    <t>AK 45 198 40</t>
  </si>
  <si>
    <t>2305/2021</t>
  </si>
  <si>
    <t>2019ER279808</t>
  </si>
  <si>
    <t>SSFFS-07468</t>
  </si>
  <si>
    <t>2306/2021</t>
  </si>
  <si>
    <t>2019ER279859 
2019ER279915</t>
  </si>
  <si>
    <t>11,55</t>
  </si>
  <si>
    <t>2307/2021</t>
  </si>
  <si>
    <t>2021ER98129</t>
  </si>
  <si>
    <t>TV 15 ESTE 61 A 10 SUR</t>
  </si>
  <si>
    <t>265.25</t>
  </si>
  <si>
    <t>2356/2021</t>
  </si>
  <si>
    <t>2020ER166049</t>
  </si>
  <si>
    <t>FIDUCIARIA 
BOGOTÁ S.A.</t>
  </si>
  <si>
    <t>AC 191 45 00</t>
  </si>
  <si>
    <t>8.35</t>
  </si>
  <si>
    <t>2410/2021</t>
  </si>
  <si>
    <t>2021ER41131</t>
  </si>
  <si>
    <t>SSFFS-08548</t>
  </si>
  <si>
    <t>TV 55 97 00</t>
  </si>
  <si>
    <t>2477/2021</t>
  </si>
  <si>
    <t>2019ER279833</t>
  </si>
  <si>
    <t>SSFFS-07471</t>
  </si>
  <si>
    <t>AK 45 201 00</t>
  </si>
  <si>
    <t>49.75</t>
  </si>
  <si>
    <t>2489/2021</t>
  </si>
  <si>
    <t>2019ER292474</t>
  </si>
  <si>
    <t>SSFFS-05642</t>
  </si>
  <si>
    <t>ASOCIACION ESCOLAR HELVETIA</t>
  </si>
  <si>
    <t>CL 128 71 A 91</t>
  </si>
  <si>
    <t>73.35</t>
  </si>
  <si>
    <t>2490/2021</t>
  </si>
  <si>
    <t>2020ER116375</t>
  </si>
  <si>
    <t>SSFFS-05411</t>
  </si>
  <si>
    <t>BIENES Y COMERCIO S A</t>
  </si>
  <si>
    <t>AC 170 15 00</t>
  </si>
  <si>
    <t>62.6</t>
  </si>
  <si>
    <t>2020ER149243</t>
  </si>
  <si>
    <t>SSFFS-07484</t>
  </si>
  <si>
    <t>2492/2021</t>
  </si>
  <si>
    <t>2020ER37120</t>
  </si>
  <si>
    <t>SSFFS-05123</t>
  </si>
  <si>
    <t>KR 7 84 B 09</t>
  </si>
  <si>
    <t>29.95</t>
  </si>
  <si>
    <t>2493/2021</t>
  </si>
  <si>
    <t>2020ER95580</t>
  </si>
  <si>
    <t>SSFFS-05230</t>
  </si>
  <si>
    <t>FUNDACION GIMNASIO CAMPESTRE</t>
  </si>
  <si>
    <t>CL 165 8 A 50</t>
  </si>
  <si>
    <t>2494/2021</t>
  </si>
  <si>
    <t>2019ER243105</t>
  </si>
  <si>
    <t>SSFFS-00195
SSFFS-00194</t>
  </si>
  <si>
    <t>CORPORACIÓN UNIVERSITARIA MINUTO DE DIOS</t>
  </si>
  <si>
    <t>KR 73 A 80 60</t>
  </si>
  <si>
    <t>2495/2021</t>
  </si>
  <si>
    <t>SSFFS-00193</t>
  </si>
  <si>
    <t>2580/2021</t>
  </si>
  <si>
    <t>2021ER101180</t>
  </si>
  <si>
    <t>SSFFS-08878</t>
  </si>
  <si>
    <t>KR 11 B 103 36</t>
  </si>
  <si>
    <t>21.35</t>
  </si>
  <si>
    <t>2608/2021</t>
  </si>
  <si>
    <t>2021ER116110</t>
  </si>
  <si>
    <t>SSFFS-08949</t>
  </si>
  <si>
    <t>TV 53 68 00</t>
  </si>
  <si>
    <t>16.4</t>
  </si>
  <si>
    <t>2610/2021</t>
  </si>
  <si>
    <t>2020ER156727</t>
  </si>
  <si>
    <t>SSFFS-08158</t>
  </si>
  <si>
    <t>PREDIO MI 867255</t>
  </si>
  <si>
    <t>37.95</t>
  </si>
  <si>
    <t>2020ER214364</t>
  </si>
  <si>
    <t>DG 163 A 2 00</t>
  </si>
  <si>
    <t>2621/2021</t>
  </si>
  <si>
    <t>2020ER156959 
2020ER156978</t>
  </si>
  <si>
    <t>SSFFS-08155</t>
  </si>
  <si>
    <t>KR 54 D 189 99</t>
  </si>
  <si>
    <t>9.9</t>
  </si>
  <si>
    <t>2622/2021</t>
  </si>
  <si>
    <t>SSFFS-08238</t>
  </si>
  <si>
    <t>2623/2021</t>
  </si>
  <si>
    <t>SSFFS-08842</t>
  </si>
  <si>
    <t>2625/2021</t>
  </si>
  <si>
    <t>2020ER156990</t>
  </si>
  <si>
    <t>SSFFS-08241</t>
  </si>
  <si>
    <t>CL 187 45 00</t>
  </si>
  <si>
    <t>14.52</t>
  </si>
  <si>
    <t>2626/2021</t>
  </si>
  <si>
    <t>2020ER156833</t>
  </si>
  <si>
    <t>SSFFS-08156</t>
  </si>
  <si>
    <t>AK 45 191 11</t>
  </si>
  <si>
    <t>32.15</t>
  </si>
  <si>
    <t>2657/2021</t>
  </si>
  <si>
    <t>2020ER165905</t>
  </si>
  <si>
    <t>SSFFS-05394</t>
  </si>
  <si>
    <t>CL 24 SUR 5 26</t>
  </si>
  <si>
    <t>109</t>
  </si>
  <si>
    <t>2658/2021</t>
  </si>
  <si>
    <t>2019ER245585</t>
  </si>
  <si>
    <t>SSFFS-08436</t>
  </si>
  <si>
    <t>CL 131 78 A 61</t>
  </si>
  <si>
    <t>2659/2021</t>
  </si>
  <si>
    <t>2020ER220026</t>
  </si>
  <si>
    <t>SSFFS-08240</t>
  </si>
  <si>
    <t>CAJA COLOMBIANA DE SUBSIDIO FAMILIAR - COLSUBSIDIO</t>
  </si>
  <si>
    <t>CL 83 110 58</t>
  </si>
  <si>
    <t>2806/2021</t>
  </si>
  <si>
    <t>2020ER135766</t>
  </si>
  <si>
    <t>SSFFS-08432</t>
  </si>
  <si>
    <t>FIDEICOMISO FA MORUS</t>
  </si>
  <si>
    <t>CL 127 A 13 A 21</t>
  </si>
  <si>
    <t>2807/2021</t>
  </si>
  <si>
    <t>2019ER279983</t>
  </si>
  <si>
    <t>CL 201 45 91</t>
  </si>
  <si>
    <t>38.1</t>
  </si>
  <si>
    <t>2808/2021</t>
  </si>
  <si>
    <t>2019ER27998
2020ER16380</t>
  </si>
  <si>
    <t>SSFFS-07546</t>
  </si>
  <si>
    <t>FIDEICOMISO LAGOS DE TORCA</t>
  </si>
  <si>
    <t>2812/2021</t>
  </si>
  <si>
    <t>2020ER216485</t>
  </si>
  <si>
    <t>SSFFS-05421</t>
  </si>
  <si>
    <t>FIDEICOMISO FORESTO 125,
FIDUCIARIA CENTRAL S.A</t>
  </si>
  <si>
    <t>CL 125 16 07</t>
  </si>
  <si>
    <t>2865/2021</t>
  </si>
  <si>
    <t>2020ER203196</t>
  </si>
  <si>
    <t>SSFFS-07486</t>
  </si>
  <si>
    <t>EJERCITO NACIONAL</t>
  </si>
  <si>
    <t>AK 7 102 51</t>
  </si>
  <si>
    <t>17.7</t>
  </si>
  <si>
    <t>2870/2021</t>
  </si>
  <si>
    <t>2020ER162244</t>
  </si>
  <si>
    <t>SSFFS-05573</t>
  </si>
  <si>
    <t>URBANSA S.A.</t>
  </si>
  <si>
    <t>KR 115 153 00</t>
  </si>
  <si>
    <t>32.1</t>
  </si>
  <si>
    <t>2894/2021</t>
  </si>
  <si>
    <t>2021ER15157</t>
  </si>
  <si>
    <t>SSFFS-09023</t>
  </si>
  <si>
    <t>CONSTRUCCIONES APRIX S A S</t>
  </si>
  <si>
    <t>CL 94 16 57</t>
  </si>
  <si>
    <t>2903/2021</t>
  </si>
  <si>
    <t>2020ER135224</t>
  </si>
  <si>
    <t>SSFFS-05409</t>
  </si>
  <si>
    <t>KR 13 97 97</t>
  </si>
  <si>
    <t>2941/2021</t>
  </si>
  <si>
    <t>FIDECOMISO FARO - FIDUBOGOTÁ
FIDUCIARIA  BOGOTA  S.A.</t>
  </si>
  <si>
    <t>KR 161 54 2
PROYECTO EL FARO</t>
  </si>
  <si>
    <t>7.64</t>
  </si>
  <si>
    <t>2949/2021</t>
  </si>
  <si>
    <t>2019ER301429</t>
  </si>
  <si>
    <t>SSFFS-09473</t>
  </si>
  <si>
    <t>AR CONSTRUCCIONES SAS</t>
  </si>
  <si>
    <t>KR 10 44 95 SUR</t>
  </si>
  <si>
    <t>87.8</t>
  </si>
  <si>
    <t>2950/2021</t>
  </si>
  <si>
    <t>2017ER248394</t>
  </si>
  <si>
    <t>SSFFS-09474</t>
  </si>
  <si>
    <t>PROMOTORA EQUILATERO S.A.S.</t>
  </si>
  <si>
    <t>AK 60 66 55</t>
  </si>
  <si>
    <t>834</t>
  </si>
  <si>
    <t>2968/2021</t>
  </si>
  <si>
    <t>2020ER185268</t>
  </si>
  <si>
    <t>SSFFS-08876</t>
  </si>
  <si>
    <t>KR 56 127 00</t>
  </si>
  <si>
    <t>81</t>
  </si>
  <si>
    <t>2972/2021</t>
  </si>
  <si>
    <t>2020ER127084</t>
  </si>
  <si>
    <t>SSFFS-08433</t>
  </si>
  <si>
    <t>ALCALDIA LOCAL DE CHAPINERO</t>
  </si>
  <si>
    <t>KR 19 A 91 A 12</t>
  </si>
  <si>
    <t>13.5</t>
  </si>
  <si>
    <t>3016/2021</t>
  </si>
  <si>
    <t>2019ER172797</t>
  </si>
  <si>
    <t>SSFFS-16541</t>
  </si>
  <si>
    <t>AK 9 113 0</t>
  </si>
  <si>
    <t>3017/2021</t>
  </si>
  <si>
    <t>2021ER120554</t>
  </si>
  <si>
    <t>SSFFS-09705</t>
  </si>
  <si>
    <t>CL 57B SUR 72D 94</t>
  </si>
  <si>
    <t>9.35</t>
  </si>
  <si>
    <t>3050/2021</t>
  </si>
  <si>
    <t>2020ER25061</t>
  </si>
  <si>
    <t>SSFFS-05374</t>
  </si>
  <si>
    <t>JHON VILLAMIL</t>
  </si>
  <si>
    <t>KR 109A 133A 9</t>
  </si>
  <si>
    <t>3051/2021</t>
  </si>
  <si>
    <t>2019ER153771</t>
  </si>
  <si>
    <t>SSFFS-09676</t>
  </si>
  <si>
    <t>ALMACENES EXITO S.A.</t>
  </si>
  <si>
    <t>AK 104 145 15</t>
  </si>
  <si>
    <t>19.95</t>
  </si>
  <si>
    <t>3054/2021</t>
  </si>
  <si>
    <t>2021ER74781</t>
  </si>
  <si>
    <t>SSFFS-09680</t>
  </si>
  <si>
    <t>PARROQUIA DE SANTA BEATRIZ</t>
  </si>
  <si>
    <t>AK 15 119 5</t>
  </si>
  <si>
    <t>4.9</t>
  </si>
  <si>
    <t>3055/2021</t>
  </si>
  <si>
    <t>SSFFS-08428</t>
  </si>
  <si>
    <t>EMV CONSTRUCTORA SAS</t>
  </si>
  <si>
    <t>KR 13A 127 89
CL 127A 13A 21</t>
  </si>
  <si>
    <t>3066/2021</t>
  </si>
  <si>
    <t>SSFFS-08875</t>
  </si>
  <si>
    <t>4.75</t>
  </si>
  <si>
    <t>3171/2021</t>
  </si>
  <si>
    <t>2021ER149049</t>
  </si>
  <si>
    <t>SSFFS-10338</t>
  </si>
  <si>
    <t>CL 100 8A 49</t>
  </si>
  <si>
    <t>3180/2021</t>
  </si>
  <si>
    <t>2020ER31086</t>
  </si>
  <si>
    <t>SSFFS-00142</t>
  </si>
  <si>
    <t>FIDUCIARIA COLMENA FIDEICOMISO</t>
  </si>
  <si>
    <t>AC 127 87A 49</t>
  </si>
  <si>
    <t>72.85</t>
  </si>
  <si>
    <t>3226/2021</t>
  </si>
  <si>
    <t>2020ER241840</t>
  </si>
  <si>
    <t>SSFFS-09833</t>
  </si>
  <si>
    <t>AK 72 72 0</t>
  </si>
  <si>
    <t>208.9</t>
  </si>
  <si>
    <t>3250/2021</t>
  </si>
  <si>
    <t>2020ER57392</t>
  </si>
  <si>
    <t>SSFFS-08869</t>
  </si>
  <si>
    <t>MEVIC S.A</t>
  </si>
  <si>
    <t>AK 96 70 89</t>
  </si>
  <si>
    <t>93.2</t>
  </si>
  <si>
    <t>3251/2021</t>
  </si>
  <si>
    <t>2019ER198961</t>
  </si>
  <si>
    <t>SSFFS-06832</t>
  </si>
  <si>
    <t>AK 7 106 2</t>
  </si>
  <si>
    <t>5.1</t>
  </si>
  <si>
    <t>3252/2021</t>
  </si>
  <si>
    <t>2021ER80150</t>
  </si>
  <si>
    <t>SSFFS-07557</t>
  </si>
  <si>
    <t>URBE CAPITAL S.A.</t>
  </si>
  <si>
    <t>KR 58C 147 36</t>
  </si>
  <si>
    <t>4.65</t>
  </si>
  <si>
    <t>3253/2021</t>
  </si>
  <si>
    <t>SSFFS-07483</t>
  </si>
  <si>
    <t>116.85</t>
  </si>
  <si>
    <t>3549/2021</t>
  </si>
  <si>
    <t>2021ER118254</t>
  </si>
  <si>
    <t>SSFFS-10792</t>
  </si>
  <si>
    <t>AC 127 48 0</t>
  </si>
  <si>
    <t>18.3</t>
  </si>
  <si>
    <t>3550/2021</t>
  </si>
  <si>
    <t>2019ER279921</t>
  </si>
  <si>
    <t>SSFFS-11075</t>
  </si>
  <si>
    <t>GERENCIA LAGOS DE TORCA S.A.S.</t>
  </si>
  <si>
    <t>AK 45 209 50</t>
  </si>
  <si>
    <t>187.95</t>
  </si>
  <si>
    <t>2020ER219209</t>
  </si>
  <si>
    <t>CL 24F 94 51</t>
  </si>
  <si>
    <t>3594/2021</t>
  </si>
  <si>
    <t>2021ER75299</t>
  </si>
  <si>
    <t>SSFFS-10795</t>
  </si>
  <si>
    <t>AC 26 SUR 68 0</t>
  </si>
  <si>
    <t>3595/2021</t>
  </si>
  <si>
    <t>SSFFS-09062</t>
  </si>
  <si>
    <t>3596/2021</t>
  </si>
  <si>
    <t>2020ER190766</t>
  </si>
  <si>
    <t>SSFFS-05213</t>
  </si>
  <si>
    <t>AV BOYACÁ A LA KR 77 ENTRE LA CL 13 Y CL 23</t>
  </si>
  <si>
    <t>13.4</t>
  </si>
  <si>
    <t>3621/2021</t>
  </si>
  <si>
    <t>2021ER159819</t>
  </si>
  <si>
    <t>SSFFS-11744</t>
  </si>
  <si>
    <t>CL 62 KR 30 KR 28 A</t>
  </si>
  <si>
    <t>3637/2021</t>
  </si>
  <si>
    <t>2021ER96246</t>
  </si>
  <si>
    <t>SSFFS-10793
SSFFS-10794</t>
  </si>
  <si>
    <t>FIDEICOMISO LOTES SUBA - ALIANZA FIDUCIARIA S.A</t>
  </si>
  <si>
    <t>KR 106A 154A 46</t>
  </si>
  <si>
    <t>86.6</t>
  </si>
  <si>
    <t>3639/2021</t>
  </si>
  <si>
    <t>2021ER35974
 2021ER35982</t>
  </si>
  <si>
    <t>SSFFS-11077</t>
  </si>
  <si>
    <t>CAJA DE COMPENSACIÓN FAMILIAR COMPENSAR</t>
  </si>
  <si>
    <t>AK 60 66B 5</t>
  </si>
  <si>
    <t>91.75</t>
  </si>
  <si>
    <t>3722/2021</t>
  </si>
  <si>
    <t>2021ER31952</t>
  </si>
  <si>
    <t>SSFFS-09093</t>
  </si>
  <si>
    <t>AC 68 AV ESPERANZA CL13</t>
  </si>
  <si>
    <t>24.1</t>
  </si>
  <si>
    <t>3723/2021</t>
  </si>
  <si>
    <t>2021ER69154</t>
  </si>
  <si>
    <t>SSFFS-07501</t>
  </si>
  <si>
    <t>AC 13 66 80
AC 17 65B 99</t>
  </si>
  <si>
    <t>30.2</t>
  </si>
  <si>
    <t>3752/2021</t>
  </si>
  <si>
    <t>2021ER149199</t>
  </si>
  <si>
    <t>SSFFS-11392</t>
  </si>
  <si>
    <t>11.2</t>
  </si>
  <si>
    <t>3754/2021</t>
  </si>
  <si>
    <t>2021ER74536</t>
  </si>
  <si>
    <t>SSFFS-11995</t>
  </si>
  <si>
    <t>M V SALAZAR Y SALAZAR S.A.S</t>
  </si>
  <si>
    <t>KR 8 91 8</t>
  </si>
  <si>
    <t>3825/2021</t>
  </si>
  <si>
    <t>2021ER74919</t>
  </si>
  <si>
    <t>SSFFS-10277</t>
  </si>
  <si>
    <t>KR 11 102 50</t>
  </si>
  <si>
    <t>3826/2021</t>
  </si>
  <si>
    <t>2021ER59772</t>
  </si>
  <si>
    <t>SSFFS-11999</t>
  </si>
  <si>
    <t>UNIDAD RESIDENCIAL POLO OCCIDENTAL SEGUNDO SECTOR P.H.</t>
  </si>
  <si>
    <t>DG 85 33 13</t>
  </si>
  <si>
    <t>47.3</t>
  </si>
  <si>
    <t>3827/2021</t>
  </si>
  <si>
    <t>2021ER04660</t>
  </si>
  <si>
    <t>SSFFS-08239</t>
  </si>
  <si>
    <t>FUNDACION OTERO-BANCAFE PANAMA - FIDUCIARIA BANCOLOMBIA S.A. SOCIEDAD FIDUCIARIA</t>
  </si>
  <si>
    <t>KR 87B 8A 2</t>
  </si>
  <si>
    <t>32.3</t>
  </si>
  <si>
    <t>3828/2021</t>
  </si>
  <si>
    <t>2021ER106342</t>
  </si>
  <si>
    <t>SSFFS-10278</t>
  </si>
  <si>
    <t>ZAFIRO S.A.S.</t>
  </si>
  <si>
    <t>KR 6 155C 20</t>
  </si>
  <si>
    <t>158.2</t>
  </si>
  <si>
    <t>3833/2021</t>
  </si>
  <si>
    <t>2021ER149287</t>
  </si>
  <si>
    <t>SSFFS-11393</t>
  </si>
  <si>
    <t>DIRECCION NACIONAL DE ESCUELAS DE LA  DINAE</t>
  </si>
  <si>
    <t>KR 33 48 SUR 1 A Y 48 SUR 55</t>
  </si>
  <si>
    <t>3834/2021</t>
  </si>
  <si>
    <t>SSFFS-07500</t>
  </si>
  <si>
    <t>AC 13 66 80
AC 17 65B 99 
OBRA AV 68</t>
  </si>
  <si>
    <t>44.45</t>
  </si>
  <si>
    <t>3980/2021</t>
  </si>
  <si>
    <t>2020ER196621 
 2020ER196735</t>
  </si>
  <si>
    <t>SSFFS-11076</t>
  </si>
  <si>
    <t>CONJUNTO MULTIFAMILIAR NUEVA MADELENA</t>
  </si>
  <si>
    <t>KR 67 62B 55 SUR</t>
  </si>
  <si>
    <t>3981/2021</t>
  </si>
  <si>
    <t>2019ER248960</t>
  </si>
  <si>
    <t>SSFFS-11417</t>
  </si>
  <si>
    <t>ACCIÓN SOCIEDAD FIDUCIARIA - FIDEICOMISO PARQUEO MÁQUINAS AMARILLAS - MÁQUINAS AMARILLAS S.A.S.</t>
  </si>
  <si>
    <t>AC 71B SUR KR 12</t>
  </si>
  <si>
    <t>4070/2021</t>
  </si>
  <si>
    <t>2020ER174482
 2020ER176493
 2020ER212212
 2021ER11948</t>
  </si>
  <si>
    <t>SSFFS-11752</t>
  </si>
  <si>
    <t>EDIFICIO CONCORD CENTER 122 – PROPIEDAD HORIZONTAL - KARENT PAOLA ALARCÓN LOZADA</t>
  </si>
  <si>
    <t>KR 15A 120 74</t>
  </si>
  <si>
    <t>7.75</t>
  </si>
  <si>
    <t>4074/2021</t>
  </si>
  <si>
    <t>2021ER76071</t>
  </si>
  <si>
    <t>SSFFS-12650</t>
  </si>
  <si>
    <t>DALBRAN LTDA</t>
  </si>
  <si>
    <t>AK 7 84 A 33</t>
  </si>
  <si>
    <t>11.45</t>
  </si>
  <si>
    <t>4076/2021</t>
  </si>
  <si>
    <t>2020ER49105</t>
  </si>
  <si>
    <t>SSFFS-12000</t>
  </si>
  <si>
    <t>KR 121 A KR 125 CL 63 L A 66 B</t>
  </si>
  <si>
    <t>11.4</t>
  </si>
  <si>
    <t>4121/2021</t>
  </si>
  <si>
    <t>2020ER183972</t>
  </si>
  <si>
    <t>SSFFS-09064</t>
  </si>
  <si>
    <t>UNIVERSIDAD EXTERNADO DE COLOMBIA</t>
  </si>
  <si>
    <t>CL 12 1 17 ESTECL 11 3 08 ESTE
CL 11 3 8 ESTE</t>
  </si>
  <si>
    <t>4122/2021</t>
  </si>
  <si>
    <t>2021ER49701</t>
  </si>
  <si>
    <t>SSFFS-12319</t>
  </si>
  <si>
    <t>LA UNIDAD RESIDENCE POLO OCCIDENTAL PRIMER SECTOR-PROPIEDAD HORIZONTAL</t>
  </si>
  <si>
    <t>KR 28 A 89 19/37/59/75</t>
  </si>
  <si>
    <t>237.05</t>
  </si>
  <si>
    <t>4186/2021</t>
  </si>
  <si>
    <t>2021ER155963</t>
  </si>
  <si>
    <t>SSFFS-12085</t>
  </si>
  <si>
    <t>KR 54 ENTRE CL 129 CL 170</t>
  </si>
  <si>
    <t>768.65</t>
  </si>
  <si>
    <t>4188/2021</t>
  </si>
  <si>
    <t>2021ER63470
 2021ER67795</t>
  </si>
  <si>
    <t>SSFFS-12703</t>
  </si>
  <si>
    <t>56.3</t>
  </si>
  <si>
    <t>4189/2021</t>
  </si>
  <si>
    <t>2021ER22323</t>
  </si>
  <si>
    <t>SSFFS-12702</t>
  </si>
  <si>
    <t>CL 51 SUR 5F 87</t>
  </si>
  <si>
    <t>4333/2021</t>
  </si>
  <si>
    <t>2021ER123631</t>
  </si>
  <si>
    <t>SSFFS-13441</t>
  </si>
  <si>
    <t>PAVIMENTOS COLOMBIA S.A.S</t>
  </si>
  <si>
    <t>CL 59A SUR 76A 82</t>
  </si>
  <si>
    <t>72.9</t>
  </si>
  <si>
    <t>4334/2021</t>
  </si>
  <si>
    <t>2021ER89042</t>
  </si>
  <si>
    <t>SSFFS-13109</t>
  </si>
  <si>
    <t>PATRIMONIO AUTONOMO FIDEICOMISO DE PARQUEO NUEVA COLINA - ALIANZA FIDUCIARIA</t>
  </si>
  <si>
    <t>CL 131 51 34</t>
  </si>
  <si>
    <t>11.3
1.6</t>
  </si>
  <si>
    <t>4335/2021</t>
  </si>
  <si>
    <t>2021ER117328
 2021ER117329</t>
  </si>
  <si>
    <t>SSFFS-12661</t>
  </si>
  <si>
    <t>CÍRCULO DE SUBOFICIALES DE LAS FUERZAS MILITARES</t>
  </si>
  <si>
    <t>AC 138 55 38</t>
  </si>
  <si>
    <t>4336/2021</t>
  </si>
  <si>
    <t>2019ER304269</t>
  </si>
  <si>
    <t>SSFFS-05406</t>
  </si>
  <si>
    <t>CL 27 SUR 22 A 2</t>
  </si>
  <si>
    <t>4337/2021</t>
  </si>
  <si>
    <t>2020ER163540</t>
  </si>
  <si>
    <t>SSFFS-12669</t>
  </si>
  <si>
    <t>CORPORACION HOSPITALARIA JUAN CIUDAD</t>
  </si>
  <si>
    <t>CL 24 29 45</t>
  </si>
  <si>
    <t>25.7</t>
  </si>
  <si>
    <t>4343/2021</t>
  </si>
  <si>
    <t>2021ER18036</t>
  </si>
  <si>
    <t>SSFFS-13460</t>
  </si>
  <si>
    <t>UBRED INTEGRADA DE SERVICIOS DE SALUD SUR OCCIDENTE E.S.E</t>
  </si>
  <si>
    <t>CL 34 BIS A SUR 91C 35 INT 1</t>
  </si>
  <si>
    <t>70.5</t>
  </si>
  <si>
    <t>4382/2021</t>
  </si>
  <si>
    <t>2020ER16523</t>
  </si>
  <si>
    <t>SSFFS-12916</t>
  </si>
  <si>
    <t>FIDEICOMISO P.A.T.A.M. - FIDUCIARIA DAVIVIENDA S.A.</t>
  </si>
  <si>
    <t>AC 26 82 54</t>
  </si>
  <si>
    <t>145.85</t>
  </si>
  <si>
    <t>4453/2021</t>
  </si>
  <si>
    <t>2021ER192696</t>
  </si>
  <si>
    <t>SSFFS-13533</t>
  </si>
  <si>
    <t>KR 26 63B 45</t>
  </si>
  <si>
    <t>4469/2021</t>
  </si>
  <si>
    <t>2021ER152301</t>
  </si>
  <si>
    <t>SSFFS-13286</t>
  </si>
  <si>
    <t>KR 42 70 50 SUR
CL 70 SUR 33 3</t>
  </si>
  <si>
    <t>66.6</t>
  </si>
  <si>
    <t>4685/2021</t>
  </si>
  <si>
    <t>2020ER156857</t>
  </si>
  <si>
    <t>SSFFS-12882</t>
  </si>
  <si>
    <t>PATRIMONIO AUTONOMO FIDEICOMISO LAGOS DE TORCA - FIDUCIARIA BOGOTÁ S.A.</t>
  </si>
  <si>
    <t>SIN DIRECCIÓN JARDÍN LA VIRGEN LOTE 293 SECCION K7 CEMENTERIO JARDINES DEL RECUERDO</t>
  </si>
  <si>
    <t>73.85</t>
  </si>
  <si>
    <t>4686/2021</t>
  </si>
  <si>
    <t>2020ER157686</t>
  </si>
  <si>
    <t>SSFFS-12320</t>
  </si>
  <si>
    <t>FIDEICOMISO LAGOS DE TORCA - FIDUCIARIA BOGOTÁ S.A.</t>
  </si>
  <si>
    <t>AC 191 45 1</t>
  </si>
  <si>
    <t>26.55</t>
  </si>
  <si>
    <t>4691/2021</t>
  </si>
  <si>
    <t>2019ER241272</t>
  </si>
  <si>
    <t>SSFFS-14164</t>
  </si>
  <si>
    <t>CONGREGACION DE LOS HERMANOS DE LAS ESCUELAS CRISTIANAS</t>
  </si>
  <si>
    <t>AC 170 12 10</t>
  </si>
  <si>
    <t>288.15</t>
  </si>
  <si>
    <t>4692/2021</t>
  </si>
  <si>
    <t>SSFFS-14150</t>
  </si>
  <si>
    <t>64.39</t>
  </si>
  <si>
    <t>4723/2021</t>
  </si>
  <si>
    <t>2021ER147518
 2021ER147812</t>
  </si>
  <si>
    <t>SSFFS-13106</t>
  </si>
  <si>
    <t>CL 72 ENTRE KR 17 KR 68</t>
  </si>
  <si>
    <t>4730/2021</t>
  </si>
  <si>
    <t>2021ER174779
 2021ER174780</t>
  </si>
  <si>
    <t>SSFFS-13774</t>
  </si>
  <si>
    <t>ALCALDIA LOCAL DE RAFAEL URIBE URIBE</t>
  </si>
  <si>
    <t>KR 10 44B 20 SUR</t>
  </si>
  <si>
    <t>4732/2021</t>
  </si>
  <si>
    <t>2021ER107224</t>
  </si>
  <si>
    <t>SSFFS-13548</t>
  </si>
  <si>
    <t>MOLDES, TROQUELES Y PLASTICOS LIDA</t>
  </si>
  <si>
    <t>KR 70D 66 8</t>
  </si>
  <si>
    <t>4733/2021</t>
  </si>
  <si>
    <t>2021ER114297</t>
  </si>
  <si>
    <t>SSFFS-13542</t>
  </si>
  <si>
    <t>CL 72F 114 51</t>
  </si>
  <si>
    <t>4734/2021</t>
  </si>
  <si>
    <t>2021ER114297
 2021ER116030</t>
  </si>
  <si>
    <t>SSFFS-13541</t>
  </si>
  <si>
    <t>8</t>
  </si>
  <si>
    <t>2021ER128327</t>
  </si>
  <si>
    <t>LOS CEREZOS VIS - FIDUCIARIA DAVIVIENDA S.A.</t>
  </si>
  <si>
    <t>CL 72F 114 51
KR 116B 72F 20</t>
  </si>
  <si>
    <t>4737/2021</t>
  </si>
  <si>
    <t>SSFFS-13800</t>
  </si>
  <si>
    <t>11.55</t>
  </si>
  <si>
    <t>4738/2021</t>
  </si>
  <si>
    <t>SSFFS-14212</t>
  </si>
  <si>
    <t>1490.95</t>
  </si>
  <si>
    <t>4739/2021</t>
  </si>
  <si>
    <t>2021ER20402
 2021ER20404</t>
  </si>
  <si>
    <t>SSFFS-12083</t>
  </si>
  <si>
    <t>FIDEICOMISO LAGOS DE TORCA - FIDUBOGOTÁ S.A. - FIDUCIARIA BOGOTÁ</t>
  </si>
  <si>
    <t>AC 201 67 0</t>
  </si>
  <si>
    <t>67.25</t>
  </si>
  <si>
    <t>4750/2021</t>
  </si>
  <si>
    <t>SSFFS-14148</t>
  </si>
  <si>
    <t>CONGREGACIÓN DE LOS HERMANOS DE LAS ESCUELAS CRISTIANAS</t>
  </si>
  <si>
    <t>1490.35</t>
  </si>
  <si>
    <t>4755/2021</t>
  </si>
  <si>
    <t>SSFFS-14232</t>
  </si>
  <si>
    <t>29.17</t>
  </si>
  <si>
    <t>4963/2021</t>
  </si>
  <si>
    <t>2020ER227593</t>
  </si>
  <si>
    <t>SSFFS-14213</t>
  </si>
  <si>
    <t>LADRILLERA SANTA FE S.A</t>
  </si>
  <si>
    <t>CL 56 SUR 5 D 99</t>
  </si>
  <si>
    <t>795.3</t>
  </si>
  <si>
    <t>4965/2021</t>
  </si>
  <si>
    <t>2021ER116303</t>
  </si>
  <si>
    <t>SSFFS-13853</t>
  </si>
  <si>
    <t>INVERSIONES STRATA S.A.S</t>
  </si>
  <si>
    <t>CL 79 11 42</t>
  </si>
  <si>
    <t>4966/2021</t>
  </si>
  <si>
    <t>2021ER136388</t>
  </si>
  <si>
    <t>SSFFS-14130</t>
  </si>
  <si>
    <t>KR 52 C CL 40 SUR AUTOPISTA SUR</t>
  </si>
  <si>
    <t>96.6</t>
  </si>
  <si>
    <t>4967/2021</t>
  </si>
  <si>
    <t>2021ER111560</t>
  </si>
  <si>
    <t>SSFFS-14224</t>
  </si>
  <si>
    <t>AK 68 64 45
AK 68 49A 95
AK 68 64C 35
AK 68 64C 75</t>
  </si>
  <si>
    <t>80.3</t>
  </si>
  <si>
    <t>4969/2021</t>
  </si>
  <si>
    <t>2021ER233085</t>
  </si>
  <si>
    <t>SSFFS-14502
SSFFS-14501</t>
  </si>
  <si>
    <t>AUTOPISTA NORTE ENTRE CL 128 B CL 100 COSTADO ORIENTAl</t>
  </si>
  <si>
    <t>32.45</t>
  </si>
  <si>
    <t>5211/2021</t>
  </si>
  <si>
    <t>SSFFS-14228
SSFFS-14229</t>
  </si>
  <si>
    <t>AK 68 64 45
AK 68 49 A 95
AK 68 64 C 35
AK 68 64 C 75
AK 68 53 86
AC 63 68 45
AC 63 60 80</t>
  </si>
  <si>
    <t>21.6</t>
  </si>
  <si>
    <t>5306/2021</t>
  </si>
  <si>
    <t>2019ER277113</t>
  </si>
  <si>
    <t>SSFFS-00134</t>
  </si>
  <si>
    <t>FIDEICOMISO LOTE PROYECTO 1-60 - ACCION SOCIEDAD FIDUCIARIA S.A.</t>
  </si>
  <si>
    <t>CL 60 BIS 1 75 ESTE</t>
  </si>
  <si>
    <t>51.4</t>
  </si>
  <si>
    <t>5308/2021</t>
  </si>
  <si>
    <t>2021ER129387</t>
  </si>
  <si>
    <t>SSFFS-14766
SSFFS-14767</t>
  </si>
  <si>
    <t>AUTOPISTA NORTE CL 142CL 146</t>
  </si>
  <si>
    <t>117.45</t>
  </si>
  <si>
    <t>5309/2021</t>
  </si>
  <si>
    <t>SSFFS-14226</t>
  </si>
  <si>
    <t>5399/2021</t>
  </si>
  <si>
    <t>2021ER177146</t>
  </si>
  <si>
    <t>SSFFS-14214</t>
  </si>
  <si>
    <t>CL 53 SUR 85 71</t>
  </si>
  <si>
    <t>5460/2021</t>
  </si>
  <si>
    <t>2021ER167536</t>
  </si>
  <si>
    <t>SSFFS-15629</t>
  </si>
  <si>
    <t>PATRIMONIO AUTONOMO DENOMINADO FIDEICOMISO AUTOCIDRA - FIDUCIARIA BOGOTA S.A.</t>
  </si>
  <si>
    <t>AK 70C 57R 15 SUR IN2</t>
  </si>
  <si>
    <t>22.35</t>
  </si>
  <si>
    <t>5567/2021</t>
  </si>
  <si>
    <t>2019ER55962</t>
  </si>
  <si>
    <t>SSFFS-14518</t>
  </si>
  <si>
    <t>PATRIMONIO AUTÓNOMO FIDEICOMISO EL CONSUELO - FIDUCIARIA DAVIVIENDA S.A.</t>
  </si>
  <si>
    <t>CL 50B SUR 12C 96</t>
  </si>
  <si>
    <t>292.75</t>
  </si>
  <si>
    <t>5568/2021</t>
  </si>
  <si>
    <t>2021ER178195</t>
  </si>
  <si>
    <t>SSFFS-14520</t>
  </si>
  <si>
    <t>KR 58C 147 21</t>
  </si>
  <si>
    <t>5569/2021</t>
  </si>
  <si>
    <t>2021ER173524
 2021ER173525</t>
  </si>
  <si>
    <t>SSFFS-14248</t>
  </si>
  <si>
    <t>CL 42 SUR KR 7 B</t>
  </si>
  <si>
    <t>27.6</t>
  </si>
  <si>
    <t>5570/2021</t>
  </si>
  <si>
    <t>2021ER192660</t>
  </si>
  <si>
    <t>SSFFS-14245
SSFFS-14577</t>
  </si>
  <si>
    <t>AC 127 KR 51</t>
  </si>
  <si>
    <t>10.15</t>
  </si>
  <si>
    <t>5571/2021</t>
  </si>
  <si>
    <t>2021ER173593
 2021ER173594</t>
  </si>
  <si>
    <t>SSFFS-14778</t>
  </si>
  <si>
    <t>KR 5D 48M 0 SUR CL 48 N SUR 5 C18</t>
  </si>
  <si>
    <t>5573/2021</t>
  </si>
  <si>
    <t>2021ER57667</t>
  </si>
  <si>
    <t>SSFFS-15625</t>
  </si>
  <si>
    <t>MARVAL S.A</t>
  </si>
  <si>
    <t>KR 58 119 77</t>
  </si>
  <si>
    <t>19.57</t>
  </si>
  <si>
    <t>5574/2021</t>
  </si>
  <si>
    <t>2018ER156103</t>
  </si>
  <si>
    <t>SSFFS-17378</t>
  </si>
  <si>
    <t>CL 10 1 15</t>
  </si>
  <si>
    <t>5575/2021</t>
  </si>
  <si>
    <t>2020ER143350</t>
  </si>
  <si>
    <t>SSFFS-14347</t>
  </si>
  <si>
    <t>CL 3 KR 6 A 7 ESTE</t>
  </si>
  <si>
    <t>465.05</t>
  </si>
  <si>
    <t>5576/2021</t>
  </si>
  <si>
    <t>SSFFS-14346</t>
  </si>
  <si>
    <t>366.15</t>
  </si>
  <si>
    <t>5630/2021</t>
  </si>
  <si>
    <t>2021ER175180</t>
  </si>
  <si>
    <t>SSFFS-14769</t>
  </si>
  <si>
    <t>INSTITUTO NACIONAL DE VÍAS (INVÍAS)</t>
  </si>
  <si>
    <t>351.7</t>
  </si>
  <si>
    <t>5674/2021</t>
  </si>
  <si>
    <t>2019ER243203</t>
  </si>
  <si>
    <t>SSFFS-16210</t>
  </si>
  <si>
    <t>FIDEICOMISO MATRIZ SAN HILARIO - CREDICORP CAPITAL FIDUCIARIA S.A</t>
  </si>
  <si>
    <t>910</t>
  </si>
  <si>
    <t>5675/2021</t>
  </si>
  <si>
    <t>SSFFS-15660</t>
  </si>
  <si>
    <t>820.35</t>
  </si>
  <si>
    <t>5676/2021</t>
  </si>
  <si>
    <t>2019ER279215</t>
  </si>
  <si>
    <t>SSFFS-16211</t>
  </si>
  <si>
    <t>705.85</t>
  </si>
  <si>
    <t>5677/2021</t>
  </si>
  <si>
    <t>02/12/2021
13/12/2021</t>
  </si>
  <si>
    <t>5678/2021</t>
  </si>
  <si>
    <t>2019ER243218</t>
  </si>
  <si>
    <t>SSFFS-15661
SSFFS-16256</t>
  </si>
  <si>
    <t>27/12/2021
30/12/2021</t>
  </si>
  <si>
    <t>721.5</t>
  </si>
  <si>
    <t>5679/2021</t>
  </si>
  <si>
    <t>SSFFS-16257</t>
  </si>
  <si>
    <t>126</t>
  </si>
  <si>
    <t>277/2020</t>
  </si>
  <si>
    <t>2019ER112003</t>
  </si>
  <si>
    <t>SSFFS-11231</t>
  </si>
  <si>
    <t>FUNDACIÓN NACIONAL DE ORQUESTAS SINFONICAS JUVENILES E INFANTILES “BATUTA”, FUNDACIÓN NACIONAL “BATUTA”</t>
  </si>
  <si>
    <t>KR 9 8  56</t>
  </si>
  <si>
    <t>19.9</t>
  </si>
  <si>
    <t>278/2020</t>
  </si>
  <si>
    <t>2018ER282576
2019ER178567
2019ER243625
2019ER280787</t>
  </si>
  <si>
    <t>SSFFS-15632</t>
  </si>
  <si>
    <t>KR 24 63 C  69</t>
  </si>
  <si>
    <t>14.25</t>
  </si>
  <si>
    <t>279/2020</t>
  </si>
  <si>
    <t>2018ER282576
2019ER143552
2019ER178567
2019ER243625
2019ER280787</t>
  </si>
  <si>
    <t>SSFFS-15633
SSFFS-15634</t>
  </si>
  <si>
    <t>282/2020</t>
  </si>
  <si>
    <t>2019ER262021
2019ER296694</t>
  </si>
  <si>
    <t>SSFFS-01190</t>
  </si>
  <si>
    <t>JEDIDIAH HUNTINGTON HORNE
ANA MARGARITA ALBIR SARMIENTO</t>
  </si>
  <si>
    <t>KR 2 ESTE 109 74</t>
  </si>
  <si>
    <t>31.2</t>
  </si>
  <si>
    <t>317/2020</t>
  </si>
  <si>
    <t>2018ER270490
2019ER56689</t>
  </si>
  <si>
    <t>SSFFS-13521</t>
  </si>
  <si>
    <t>CONSTRUMODERNA S.A.S.</t>
  </si>
  <si>
    <t>AV BOYACA 40  05 SUR</t>
  </si>
  <si>
    <t>318/2020</t>
  </si>
  <si>
    <t>2019ER56948
2019ER161239</t>
  </si>
  <si>
    <t>SSFFS-12339</t>
  </si>
  <si>
    <t>UNIVERSIDAD COOPERATIVA DE COLOMBIA</t>
  </si>
  <si>
    <t>AV KR 9 172  90</t>
  </si>
  <si>
    <t>03.05</t>
  </si>
  <si>
    <t>320/2020</t>
  </si>
  <si>
    <t>2019ER190112</t>
  </si>
  <si>
    <t>SSFFS-15841</t>
  </si>
  <si>
    <t>INSTITUTO DISTRITAL DE RECREACION Y DEPORTE</t>
  </si>
  <si>
    <t>CL 130 C Y CL 129 D ENTRE LA KR 121 C Y KR 123</t>
  </si>
  <si>
    <t>3.25</t>
  </si>
  <si>
    <t>321/2020</t>
  </si>
  <si>
    <t>2019ER52502
2019ER133355
2019ER152228</t>
  </si>
  <si>
    <t>SSFFS-07769</t>
  </si>
  <si>
    <t>FIDUCIARIA CENTRAL SA</t>
  </si>
  <si>
    <t>KR 15 A 106  41</t>
  </si>
  <si>
    <t>322/2020</t>
  </si>
  <si>
    <t>2019ER138677
2019ER284554</t>
  </si>
  <si>
    <t>SSFFS-16542</t>
  </si>
  <si>
    <t>CONSTRUCTORA LOS BALCONES OLLG SAS</t>
  </si>
  <si>
    <t>CL 62 24  49</t>
  </si>
  <si>
    <t>336/2020</t>
  </si>
  <si>
    <t>2018ER289100
2019ER302109</t>
  </si>
  <si>
    <t>SSFFS-17354</t>
  </si>
  <si>
    <t>CONSTRUCTORA ARQUIMEG S.A.S.</t>
  </si>
  <si>
    <t>CL 118 21  05</t>
  </si>
  <si>
    <t>337/2020</t>
  </si>
  <si>
    <t>2019ER186635
2020ER08181</t>
  </si>
  <si>
    <t>SSFFS-01639</t>
  </si>
  <si>
    <t>CL 80 NORTE 96  43</t>
  </si>
  <si>
    <t>472/2020</t>
  </si>
  <si>
    <t>2019ER225235
2019ER277773</t>
  </si>
  <si>
    <t>SSFFS-01877</t>
  </si>
  <si>
    <t>AUTO NORTE 153  81</t>
  </si>
  <si>
    <t>479/2020</t>
  </si>
  <si>
    <t>2019ER42795
2019ER225983</t>
  </si>
  <si>
    <t>SSFFS-15842</t>
  </si>
  <si>
    <t>PATRIMONIO AUTONOMO FIDEICOMISO P.A. MAGNOLIO
FIDUCIARIA BANCOLOMBIA S.A</t>
  </si>
  <si>
    <t>CL 97 11 A  52</t>
  </si>
  <si>
    <t>11.85</t>
  </si>
  <si>
    <t>484/2020</t>
  </si>
  <si>
    <t>2019ER225903
2019ER253525</t>
  </si>
  <si>
    <t>SSFFS-01896</t>
  </si>
  <si>
    <t>FIDEICOMISO PASADENA
FIDUCIARIA DAVIVIENDA S.A.</t>
  </si>
  <si>
    <t>CL 102 50  25</t>
  </si>
  <si>
    <t>485/2020</t>
  </si>
  <si>
    <t>2019ER212964
2019ER267879</t>
  </si>
  <si>
    <t>SSFFS-01878</t>
  </si>
  <si>
    <t>AV SUBA CL 116</t>
  </si>
  <si>
    <t>60.35</t>
  </si>
  <si>
    <t>530/2020</t>
  </si>
  <si>
    <t>2019ER100757</t>
  </si>
  <si>
    <t>SSFFS-02306</t>
  </si>
  <si>
    <t>CL 95 KR 71 Y TV 72 B DG 81</t>
  </si>
  <si>
    <t>600/2020</t>
  </si>
  <si>
    <t>2019ER178784</t>
  </si>
  <si>
    <t>SSFFS-17481</t>
  </si>
  <si>
    <t>PATRIMONIO AUTÓNOMO FIDEICOMISO FONTANAR 2 – FIDUBOGOTA S.A.
 FIDUCIARIA BOGOTÁ S.A</t>
  </si>
  <si>
    <t>DG 150 142  10</t>
  </si>
  <si>
    <t>22.05</t>
  </si>
  <si>
    <t>728/2020</t>
  </si>
  <si>
    <t>2017ER47520</t>
  </si>
  <si>
    <t>SSFFS-02284</t>
  </si>
  <si>
    <t>INVERKAPITALS S.A.S.</t>
  </si>
  <si>
    <t>KR 42 22  36</t>
  </si>
  <si>
    <t>6.7</t>
  </si>
  <si>
    <t>809/2020</t>
  </si>
  <si>
    <t>2019ER192180</t>
  </si>
  <si>
    <t>SSFFS-12807</t>
  </si>
  <si>
    <t>SALOMON FINVARB MISSHAAN
INVERSIONES ALBIREO S.A.S</t>
  </si>
  <si>
    <t>CL 88 SUR KR 96</t>
  </si>
  <si>
    <t>811/2020</t>
  </si>
  <si>
    <t>2019ER150581</t>
  </si>
  <si>
    <t>SSFFS-01637</t>
  </si>
  <si>
    <t>CLAUDIA LILIANA APARICIO SILVA
MAURICIO ALEXANDER ROA GORDOT,</t>
  </si>
  <si>
    <t>KR 71 B 116 A  46</t>
  </si>
  <si>
    <t>912/2020</t>
  </si>
  <si>
    <t>2019ER167235</t>
  </si>
  <si>
    <t>SSFFS-02307</t>
  </si>
  <si>
    <t>DADEP</t>
  </si>
  <si>
    <t>CL 26 A 13 A  10</t>
  </si>
  <si>
    <t>913/2020</t>
  </si>
  <si>
    <t>2019ER104259</t>
  </si>
  <si>
    <t>SSFFS-14282</t>
  </si>
  <si>
    <t>PUENTE VEHICULAR DE LA KR 28 CON NQS</t>
  </si>
  <si>
    <t>08.05</t>
  </si>
  <si>
    <t>914/2020</t>
  </si>
  <si>
    <t>2019ER137488</t>
  </si>
  <si>
    <t>SSFFS-16540</t>
  </si>
  <si>
    <t>UNIVERSIDAD NACIONAL DE COLOMBIA</t>
  </si>
  <si>
    <t>KR 30 45  03</t>
  </si>
  <si>
    <t>56.95</t>
  </si>
  <si>
    <t>915/2020</t>
  </si>
  <si>
    <t>2019ER253297</t>
  </si>
  <si>
    <t>SSFFS-03495</t>
  </si>
  <si>
    <t>CLINICA DEL OCCIDENTE S.A</t>
  </si>
  <si>
    <t>CL 5B KR 71 C ESQUINA</t>
  </si>
  <si>
    <t>916/2020</t>
  </si>
  <si>
    <t>2019ER248697</t>
  </si>
  <si>
    <t>SSFFS-05810</t>
  </si>
  <si>
    <t>BLANCA NIEVES RAVELO</t>
  </si>
  <si>
    <t>CL 1 A SUR 53 A 13</t>
  </si>
  <si>
    <t>9.65</t>
  </si>
  <si>
    <t>926/2020</t>
  </si>
  <si>
    <t>2019ER292086
2016ER222823</t>
  </si>
  <si>
    <t>SSFFS-17488</t>
  </si>
  <si>
    <t>CONSTRUCTORA BOLIVAR S.A
FIDUCIARIA DAVIVIENDA S.A</t>
  </si>
  <si>
    <t>KR 76 150 26</t>
  </si>
  <si>
    <t>1752.05</t>
  </si>
  <si>
    <t>930/2020</t>
  </si>
  <si>
    <t>2019ER253755</t>
  </si>
  <si>
    <t>SSFFS-02679</t>
  </si>
  <si>
    <t>CONJUNTO RESIDENCIAL ALAMEDA DE SANTA CLARA I</t>
  </si>
  <si>
    <t>CL 146 58 C  21</t>
  </si>
  <si>
    <t>62.85</t>
  </si>
  <si>
    <t>1019/2020</t>
  </si>
  <si>
    <t>2019ER55832</t>
  </si>
  <si>
    <t>SSFFS-06389</t>
  </si>
  <si>
    <t>TECNOLOGÍA INMOBILIARIA S.A.</t>
  </si>
  <si>
    <t>CL 93 19 B  06</t>
  </si>
  <si>
    <t>1051/2020</t>
  </si>
  <si>
    <t>2016ER42983</t>
  </si>
  <si>
    <t>SSFFS-04543</t>
  </si>
  <si>
    <t>CONSTRUCTORA BOLIV
AR S.A
FIDEICOMISO LOTE B CASABLANCA (BRAZILIA NOVA II)
FIDUCIARIA DAVIVIENDA S.A</t>
  </si>
  <si>
    <t>KR 76 150  2</t>
  </si>
  <si>
    <t>713.5</t>
  </si>
  <si>
    <t>1059/2020</t>
  </si>
  <si>
    <t>2018ER225406</t>
  </si>
  <si>
    <t>SSFFS-01879</t>
  </si>
  <si>
    <t>CARVAJAL PROPIEDADES E INVERSIONES S.A</t>
  </si>
  <si>
    <t>AV EL DORADO 90 10</t>
  </si>
  <si>
    <t>1063/2020</t>
  </si>
  <si>
    <t>2019ER57823</t>
  </si>
  <si>
    <t>SSFFS-02420</t>
  </si>
  <si>
    <t>FIDUCIARIA COLPATRIA S.A.</t>
  </si>
  <si>
    <t>KR 46 91 58/62</t>
  </si>
  <si>
    <t>1100/2020</t>
  </si>
  <si>
    <t>SSFFS-01871</t>
  </si>
  <si>
    <t>KR 46 91 52</t>
  </si>
  <si>
    <t>1119/2020</t>
  </si>
  <si>
    <t>2019ER216312</t>
  </si>
  <si>
    <t>SSFFS-06439</t>
  </si>
  <si>
    <t>INDUSTRIAS Y CONSTRUCCIONES IC S.A.S</t>
  </si>
  <si>
    <t>KR 9 ESTE 30 C 27 SUR</t>
  </si>
  <si>
    <t>27.7</t>
  </si>
  <si>
    <t>1143/2020</t>
  </si>
  <si>
    <t>2019ER190993</t>
  </si>
  <si>
    <t>SSFFS-03761</t>
  </si>
  <si>
    <t>ESTACIO KAPITAL LIMITADA</t>
  </si>
  <si>
    <t>TV 1 A 58  10</t>
  </si>
  <si>
    <t>51.3</t>
  </si>
  <si>
    <t>1144/2020</t>
  </si>
  <si>
    <t>2019ER141779</t>
  </si>
  <si>
    <t>SSFFS-02219</t>
  </si>
  <si>
    <t>AV EL TINTAL DESDE LA AV BOSA HASTA LA AV ALSACIA AV ALSACIA DESDE AV EL TINTAL HASTA AV CONSTITUCIÓN AV CONSTITUCIÓN DESDE AV ALSACIA HASTA AV CENTENARIO Y AV BOSA DESDE AV CIUDAD DE CALI HASTA AV TINTAL</t>
  </si>
  <si>
    <t>1145/2020</t>
  </si>
  <si>
    <t>2019ER115386</t>
  </si>
  <si>
    <t>SSFFS-02220</t>
  </si>
  <si>
    <t>AV JOSE CELESTINO MUTIS (AC 63) DESDE LA TV 112 B BIS A (KR 114) HASTA KR 122</t>
  </si>
  <si>
    <t>49.3</t>
  </si>
  <si>
    <t>1146/2020</t>
  </si>
  <si>
    <t>SSFFS-02221</t>
  </si>
  <si>
    <t>202.4</t>
  </si>
  <si>
    <t>1385/2020</t>
  </si>
  <si>
    <t>2018ER257405
2019ER137456
2020ER61152</t>
  </si>
  <si>
    <t>SSFFS-03650</t>
  </si>
  <si>
    <t>FIDEICOMISO LOTE INCA S.A
FIDUCIARIA BOGOTA S.A</t>
  </si>
  <si>
    <t>CL 16 H 98 A  35</t>
  </si>
  <si>
    <t>70.8</t>
  </si>
  <si>
    <t>1389/2020</t>
  </si>
  <si>
    <t>2019ER283419</t>
  </si>
  <si>
    <t>SSFFS-07115</t>
  </si>
  <si>
    <t>KR 125 CL 67</t>
  </si>
  <si>
    <t>6.4</t>
  </si>
  <si>
    <t>1401/2020</t>
  </si>
  <si>
    <t>2017ER93557</t>
  </si>
  <si>
    <t>SSFFS-06894</t>
  </si>
  <si>
    <t>FIDEICOMISO VILLA VIOLA
ALIANZA FIDUCIARIA S.A</t>
  </si>
  <si>
    <t>KR 7 70  40</t>
  </si>
  <si>
    <t>21.3</t>
  </si>
  <si>
    <t>1403/2020</t>
  </si>
  <si>
    <t>2020ER100523</t>
  </si>
  <si>
    <t>SSFFS-07127</t>
  </si>
  <si>
    <t>AUTO SUR ENTRE KR 50 BBIS A Y KR 51 SEPARADOR CENTRAL</t>
  </si>
  <si>
    <t>1404/2020</t>
  </si>
  <si>
    <t>2020ER100216</t>
  </si>
  <si>
    <t>SSFFS-07123</t>
  </si>
  <si>
    <t>ESTACION POLO CL 80 ENTRE NQS Y KR 24</t>
  </si>
  <si>
    <t>17</t>
  </si>
  <si>
    <t>1405/2020</t>
  </si>
  <si>
    <t>2020ER100540</t>
  </si>
  <si>
    <t>SSFFS-07124</t>
  </si>
  <si>
    <t>AV NQS ENTRE LA CL 39 A Y LA CL 42</t>
  </si>
  <si>
    <t>1409/2020</t>
  </si>
  <si>
    <t>2020ER100542</t>
  </si>
  <si>
    <t>SSFFS-07119</t>
  </si>
  <si>
    <t>CL 13 ENTRE KR 47 Y KR 50</t>
  </si>
  <si>
    <t>3.5</t>
  </si>
  <si>
    <t>1432/2020</t>
  </si>
  <si>
    <t>2019ER130218</t>
  </si>
  <si>
    <t>SSFFS-07117
SSFFS-06809</t>
  </si>
  <si>
    <t>7/10/2020 19/06/2020</t>
  </si>
  <si>
    <t>ESTACION MOLINOS HASTA PORTAL USME</t>
  </si>
  <si>
    <t>915.45</t>
  </si>
  <si>
    <t>2020ER51714</t>
  </si>
  <si>
    <t>ALCALDIA LOCAL DE USAQUEN</t>
  </si>
  <si>
    <t>MALLA VIAL EN LA LOCALIDAD DE USAQUEN Y SU ESPACIO PUBLICO</t>
  </si>
  <si>
    <t>1518/2020</t>
  </si>
  <si>
    <t>SSFFS-07698</t>
  </si>
  <si>
    <t>1585/2020</t>
  </si>
  <si>
    <t>2020ER99881</t>
  </si>
  <si>
    <t>SSFFS-07857</t>
  </si>
  <si>
    <t>AV CL 127 81  28</t>
  </si>
  <si>
    <t>540.343</t>
  </si>
  <si>
    <t>1610/2020</t>
  </si>
  <si>
    <t>2020ER28127</t>
  </si>
  <si>
    <t>SSFFS-07908</t>
  </si>
  <si>
    <t>CL 69 SUR 71 G  12</t>
  </si>
  <si>
    <t>1611/2020</t>
  </si>
  <si>
    <t>SSFFS-07909</t>
  </si>
  <si>
    <t>CL 69 SUR 71G  12</t>
  </si>
  <si>
    <t>3.15</t>
  </si>
  <si>
    <t>1612/2020</t>
  </si>
  <si>
    <t>2019ER128435</t>
  </si>
  <si>
    <t>SSFFS-07904</t>
  </si>
  <si>
    <t>CL 164 ENTRE KR 16 C Y 17</t>
  </si>
  <si>
    <t>16,35</t>
  </si>
  <si>
    <t>1614/2020</t>
  </si>
  <si>
    <t>2020ER07174</t>
  </si>
  <si>
    <t>K-SAVAL ENERGY SAS</t>
  </si>
  <si>
    <t>KR 57 Q SUR 75 A  06</t>
  </si>
  <si>
    <t>1622/2020</t>
  </si>
  <si>
    <t>2019ER264418</t>
  </si>
  <si>
    <t>SSFFS-07139
SSFFS-07140</t>
  </si>
  <si>
    <t>HUMEDAL TIBABUYES</t>
  </si>
  <si>
    <t>24.3</t>
  </si>
  <si>
    <t>1659/2020</t>
  </si>
  <si>
    <t>2019ER139142</t>
  </si>
  <si>
    <t>SSFFS-08180</t>
  </si>
  <si>
    <t>FIDEICOMISO JOCKEY CLUB – SEDE ALTERNA</t>
  </si>
  <si>
    <t>KR 4 72 A  54</t>
  </si>
  <si>
    <t>1663/2020</t>
  </si>
  <si>
    <t>2019ER231142</t>
  </si>
  <si>
    <t>SSFFS-06830</t>
  </si>
  <si>
    <t>TV 74 F 40 B 54 SUR</t>
  </si>
  <si>
    <t>1692/2020</t>
  </si>
  <si>
    <t>2019ER65774</t>
  </si>
  <si>
    <t>SSFFS-06825</t>
  </si>
  <si>
    <t>PATRIMONIO AUTONOMO DENOMINADO FIDEICOMISO LA PALESTINA 4 SECTOR – BOSQUES DEL MEDITERRANEO</t>
  </si>
  <si>
    <t>CL 71 A SUR 82 A  10</t>
  </si>
  <si>
    <t>1693/2020</t>
  </si>
  <si>
    <t>2018ER299707</t>
  </si>
  <si>
    <t>SSFFS-06947</t>
  </si>
  <si>
    <t>PUBLICO</t>
  </si>
  <si>
    <t>CASABLANCA SUBTRAMO NORTE–MANIJA AV BOYACA 60</t>
  </si>
  <si>
    <t>19.85</t>
  </si>
  <si>
    <t>1694/2020</t>
  </si>
  <si>
    <t>SSFFS-06948</t>
  </si>
  <si>
    <t>AV BOYACÁ AV CL 26  AV BOYACÁ AV CL 13</t>
  </si>
  <si>
    <t>89.8</t>
  </si>
  <si>
    <t>1695/2020</t>
  </si>
  <si>
    <t>AV BOYACÁ CL 81B A TV 72D BIS</t>
  </si>
  <si>
    <t>19,85</t>
  </si>
  <si>
    <t>1729/2020</t>
  </si>
  <si>
    <t>2019ER247347</t>
  </si>
  <si>
    <t>SSFFS-08721</t>
  </si>
  <si>
    <t>AV CL 90 95 F  40</t>
  </si>
  <si>
    <t>1748/2020</t>
  </si>
  <si>
    <t>2020ER110157</t>
  </si>
  <si>
    <t>SSFFS-08764</t>
  </si>
  <si>
    <t>ALIANZA IMOBILIARIA
ITAÚ ASSET MANAGEMENT COLOMBIA S.A
SOCIEDAD FIDUCIARIA</t>
  </si>
  <si>
    <t>KR 100 NO 24 D  15</t>
  </si>
  <si>
    <t>241.9</t>
  </si>
  <si>
    <t>1749/2020</t>
  </si>
  <si>
    <t>2019ER98703</t>
  </si>
  <si>
    <t>SSFFS-08634</t>
  </si>
  <si>
    <t>CODENSA S.A ESP</t>
  </si>
  <si>
    <t>KR 70 96  75</t>
  </si>
  <si>
    <t>1778/2020</t>
  </si>
  <si>
    <t>2020ER50363</t>
  </si>
  <si>
    <t>SSFFS-08783
SSFFS-08784</t>
  </si>
  <si>
    <t>04/092020
04/09/2020</t>
  </si>
  <si>
    <t>ALCALDIA LOCAL DE SANTA FE</t>
  </si>
  <si>
    <t>KR 4 A ENTRE CL 26 B Y 30</t>
  </si>
  <si>
    <t>25.75</t>
  </si>
  <si>
    <t>1779/2020</t>
  </si>
  <si>
    <t>2020ER11788</t>
  </si>
  <si>
    <t>SSFFS-07358</t>
  </si>
  <si>
    <t>CL 22 F 110  05</t>
  </si>
  <si>
    <t>1789/2020</t>
  </si>
  <si>
    <t>2019ER230104</t>
  </si>
  <si>
    <t>SSFFS-05843</t>
  </si>
  <si>
    <t>CL 77 A 9029</t>
  </si>
  <si>
    <t>1812/2020</t>
  </si>
  <si>
    <t>SSFFS-07872</t>
  </si>
  <si>
    <t>CANAL VIRREY ENTRE ENTRE KR 10 Y AUTO NORTE</t>
  </si>
  <si>
    <t>6.5</t>
  </si>
  <si>
    <t>1824/2020</t>
  </si>
  <si>
    <t>2019ER142273</t>
  </si>
  <si>
    <t>SSFFS-08871</t>
  </si>
  <si>
    <t>ALCALDIA LOCAL DE KENNEDY</t>
  </si>
  <si>
    <t>TV 78 K 41 A  04 SUR</t>
  </si>
  <si>
    <t>1825/2020</t>
  </si>
  <si>
    <t>SSFFS-08870</t>
  </si>
  <si>
    <t>1943/2020</t>
  </si>
  <si>
    <t>2019ER282065</t>
  </si>
  <si>
    <t>SSFFS-09399</t>
  </si>
  <si>
    <t>DG 59 B SUR 84 G  05</t>
  </si>
  <si>
    <t>1945/2020</t>
  </si>
  <si>
    <t>SSFFS-08924</t>
  </si>
  <si>
    <t>1963/2020</t>
  </si>
  <si>
    <t>2019ER287306</t>
  </si>
  <si>
    <t>SSFFS-07674</t>
  </si>
  <si>
    <t>KR 85 59 B  07 SUR</t>
  </si>
  <si>
    <t>6.6</t>
  </si>
  <si>
    <t>1968/2020</t>
  </si>
  <si>
    <t>2020ER95891</t>
  </si>
  <si>
    <t>SSFFS-09429</t>
  </si>
  <si>
    <t>KR 27 8  94 SUR</t>
  </si>
  <si>
    <t>23.25</t>
  </si>
  <si>
    <t>1982/2020</t>
  </si>
  <si>
    <t>2020ER130723</t>
  </si>
  <si>
    <t>SSFFS-09435</t>
  </si>
  <si>
    <t>CORREDOR DE LA AV VILLAVICENCIO ENTRE EL RIO BOGOTA Y LA AV CIUDAD DE CALI</t>
  </si>
  <si>
    <t>107.05</t>
  </si>
  <si>
    <t>2010/2020</t>
  </si>
  <si>
    <t>2020ER74294</t>
  </si>
  <si>
    <t>SSFFS-09436
SSFFS-09437</t>
  </si>
  <si>
    <t>5.32</t>
  </si>
  <si>
    <t>2018/2020</t>
  </si>
  <si>
    <t>2018ER251245</t>
  </si>
  <si>
    <t>SSFFS-03759</t>
  </si>
  <si>
    <t>GRUPO EDS AUTOGAS S.A.S.</t>
  </si>
  <si>
    <t>KR 3 46  2</t>
  </si>
  <si>
    <t>2109/2020</t>
  </si>
  <si>
    <t>2019ER153942</t>
  </si>
  <si>
    <t>SSFFS-09576</t>
  </si>
  <si>
    <t>CL 56 4  00</t>
  </si>
  <si>
    <t>2110/2020</t>
  </si>
  <si>
    <t>2019ER153949</t>
  </si>
  <si>
    <t>SSFFS-09544</t>
  </si>
  <si>
    <t>DG 72 1  05</t>
  </si>
  <si>
    <t>2138/2020</t>
  </si>
  <si>
    <t>2019ER153913</t>
  </si>
  <si>
    <t>SSFFS-09578</t>
  </si>
  <si>
    <t>CL 45 F 4  0 ESTE</t>
  </si>
  <si>
    <t>2164/2020</t>
  </si>
  <si>
    <t>2020ER138988</t>
  </si>
  <si>
    <t>SSFFS-09648</t>
  </si>
  <si>
    <t>AV CL 43 SUR 85 A  00</t>
  </si>
  <si>
    <t>11.8</t>
  </si>
  <si>
    <t>2237/2020</t>
  </si>
  <si>
    <t>2019ER153932</t>
  </si>
  <si>
    <t>SSFFS-09577</t>
  </si>
  <si>
    <t>DG 76 1 A  00</t>
  </si>
  <si>
    <t>38.25</t>
  </si>
  <si>
    <t>2355/2020</t>
  </si>
  <si>
    <t>2019ER159674</t>
  </si>
  <si>
    <t>SSFFS-07672</t>
  </si>
  <si>
    <t>FIDEICOMISO VILLAS DEL ORIENTE
FIDUCIARIA DAVIVIENDA S.A.</t>
  </si>
  <si>
    <t>KR 14 ESTE 62 C 61 SUR</t>
  </si>
  <si>
    <t>156.75</t>
  </si>
  <si>
    <t>2529/2020</t>
  </si>
  <si>
    <t>2019ER27555</t>
  </si>
  <si>
    <t>SSFFS-08749</t>
  </si>
  <si>
    <t>KR 8 87  91</t>
  </si>
  <si>
    <t>19.4</t>
  </si>
  <si>
    <t>2661/2020</t>
  </si>
  <si>
    <t>2020ER141103</t>
  </si>
  <si>
    <t>SSFFS-10451</t>
  </si>
  <si>
    <t>SECRETARÍA DISTRITAL DE HACIENDA</t>
  </si>
  <si>
    <t>CL 36 28  41</t>
  </si>
  <si>
    <t>31.6</t>
  </si>
  <si>
    <t>2709/2020</t>
  </si>
  <si>
    <t>2019ER100753</t>
  </si>
  <si>
    <t>SSFFS-01668</t>
  </si>
  <si>
    <t>CL 100 SUR 14  00</t>
  </si>
  <si>
    <t>2777/2020</t>
  </si>
  <si>
    <t>2019ER245265</t>
  </si>
  <si>
    <t>SSFFS-09762</t>
  </si>
  <si>
    <t>URBANIZADORA MARÍN VALENCIA S.A</t>
  </si>
  <si>
    <t>KR 90 A 8  67</t>
  </si>
  <si>
    <t>17.45</t>
  </si>
  <si>
    <t>2929/2020</t>
  </si>
  <si>
    <t>2020ER123606</t>
  </si>
  <si>
    <t>SSFFS-10569</t>
  </si>
  <si>
    <t>CL 65 SUR 7 D  90</t>
  </si>
  <si>
    <t>26.25</t>
  </si>
  <si>
    <t>62,68
1492,65</t>
  </si>
  <si>
    <t xml:space="preserve">12,6
222,09 </t>
  </si>
  <si>
    <t/>
  </si>
  <si>
    <t>158,1 
3,02</t>
  </si>
  <si>
    <t>99.97</t>
  </si>
  <si>
    <t>837.66</t>
  </si>
  <si>
    <t>140.04</t>
  </si>
  <si>
    <t>54.6</t>
  </si>
  <si>
    <t>39.69</t>
  </si>
  <si>
    <t>84.32</t>
  </si>
  <si>
    <t>22.13</t>
  </si>
  <si>
    <t>15,3
1920,35</t>
  </si>
  <si>
    <t>200.33</t>
  </si>
  <si>
    <t>33.03</t>
  </si>
  <si>
    <t>227.37</t>
  </si>
  <si>
    <t>651.57</t>
  </si>
  <si>
    <t>29.24</t>
  </si>
  <si>
    <t>30.23</t>
  </si>
  <si>
    <t>5.27</t>
  </si>
  <si>
    <t>24.22</t>
  </si>
  <si>
    <t>454.87</t>
  </si>
  <si>
    <t>37.41</t>
  </si>
  <si>
    <t>520.48</t>
  </si>
  <si>
    <t>28.41</t>
  </si>
  <si>
    <t>17.58</t>
  </si>
  <si>
    <t>5.78</t>
  </si>
  <si>
    <t>35.49</t>
  </si>
  <si>
    <t>189.52</t>
  </si>
  <si>
    <t>81.66</t>
  </si>
  <si>
    <t>22,90</t>
  </si>
  <si>
    <t>186,29</t>
  </si>
  <si>
    <t>$9.166.579,00</t>
  </si>
  <si>
    <t>$5.824.099,00</t>
  </si>
  <si>
    <t>$3.145.864,00</t>
  </si>
  <si>
    <t>$115.603.185,00</t>
  </si>
  <si>
    <t>$173.862.114,00</t>
  </si>
  <si>
    <t>$2.896.108,00</t>
  </si>
  <si>
    <t>$15.363.912,00</t>
  </si>
  <si>
    <t>$1.183.503.730,00</t>
  </si>
  <si>
    <t>$282.670.747,00</t>
  </si>
  <si>
    <t>$416.344.320,00</t>
  </si>
  <si>
    <t>$110.177.280,00</t>
  </si>
  <si>
    <t>$676.732.721,00</t>
  </si>
  <si>
    <t>$185.196.804,00</t>
  </si>
  <si>
    <t>$23.041.328,00</t>
  </si>
  <si>
    <t>$28.280.893,00</t>
  </si>
  <si>
    <t>$22.924.420,00</t>
  </si>
  <si>
    <t>$119.755.380,00</t>
  </si>
  <si>
    <t>$1.190.188.725,00</t>
  </si>
  <si>
    <t>$1.792.562.397,00</t>
  </si>
  <si>
    <t>$30.080.160,00</t>
  </si>
  <si>
    <t>$65.234.158,00</t>
  </si>
  <si>
    <t>$2.585.981,00</t>
  </si>
  <si>
    <t>$42.742.080,00</t>
  </si>
  <si>
    <t>$16.938.719,00</t>
  </si>
  <si>
    <t>$2.997.073,00</t>
  </si>
  <si>
    <t>$101.645.407,00</t>
  </si>
  <si>
    <t>$68.215.295,00</t>
  </si>
  <si>
    <t>$19.794.497,00</t>
  </si>
  <si>
    <t>$826.496.010,00</t>
  </si>
  <si>
    <t>$22.031.676,00</t>
  </si>
  <si>
    <t>$3.225.572,00</t>
  </si>
  <si>
    <t>$128.063.854,00</t>
  </si>
  <si>
    <t>$102.538.662,00</t>
  </si>
  <si>
    <t>$6.227.961,00</t>
  </si>
  <si>
    <t>$3.241.516,00</t>
  </si>
  <si>
    <t>$6.057.914,00</t>
  </si>
  <si>
    <t>$6.674.332,00</t>
  </si>
  <si>
    <t>$71.217.679,00</t>
  </si>
  <si>
    <t>$132.391.985,00</t>
  </si>
  <si>
    <t>$24.606.720,00</t>
  </si>
  <si>
    <t>$20.979.511,00</t>
  </si>
  <si>
    <t>$3.060.840,00</t>
  </si>
  <si>
    <t>$2.922.678,00</t>
  </si>
  <si>
    <t>$11.924.526,00</t>
  </si>
  <si>
    <t>$123.242.158,00</t>
  </si>
  <si>
    <t>$3.124.608,00</t>
  </si>
  <si>
    <t>$8.799.915,00</t>
  </si>
  <si>
    <t>$3.140.550,00</t>
  </si>
  <si>
    <t>$3.028.957,00</t>
  </si>
  <si>
    <t>$6.121.681,00</t>
  </si>
  <si>
    <t>$14.724.983,00</t>
  </si>
  <si>
    <t>$30.799.705,00</t>
  </si>
  <si>
    <t>$463.345.325,00</t>
  </si>
  <si>
    <t>$149.566.684,00</t>
  </si>
  <si>
    <t>$21.633.127,00</t>
  </si>
  <si>
    <t>$17.555.318,00</t>
  </si>
  <si>
    <t>$48.622.725,00</t>
  </si>
  <si>
    <t>$6.217.332,00</t>
  </si>
  <si>
    <t>$31.825.301,00</t>
  </si>
  <si>
    <t>$85.618.507,00</t>
  </si>
  <si>
    <t>$2.959.874,00</t>
  </si>
  <si>
    <t>$167.246.231,00</t>
  </si>
  <si>
    <t>$22.728.229,00</t>
  </si>
  <si>
    <t>$17.249.112,00</t>
  </si>
  <si>
    <t>$9.294.114,00</t>
  </si>
  <si>
    <t>$3.305.283,00</t>
  </si>
  <si>
    <t>$1.671.991.457,00</t>
  </si>
  <si>
    <t>$52.301.887,00</t>
  </si>
  <si>
    <t>$1.590.038.650,00</t>
  </si>
  <si>
    <t>$6.642.449,00</t>
  </si>
  <si>
    <t>$43.187.040,00</t>
  </si>
  <si>
    <t>$361.869.120,00</t>
  </si>
  <si>
    <t>$60.497.280,00</t>
  </si>
  <si>
    <t>$23.587.200,00</t>
  </si>
  <si>
    <t>$502.700.547,00</t>
  </si>
  <si>
    <t>$50.435.937,00</t>
  </si>
  <si>
    <t>$105.758.409,00</t>
  </si>
  <si>
    <t>$1.594.188,00</t>
  </si>
  <si>
    <t>$1.083.566,00</t>
  </si>
  <si>
    <t>$65.636.054,00</t>
  </si>
  <si>
    <t>$3.433.092,00</t>
  </si>
  <si>
    <t>$41.127.272,00</t>
  </si>
  <si>
    <t>$23.094.815,00</t>
  </si>
  <si>
    <t>$182.130.633</t>
  </si>
  <si>
    <t>$45.200.438,00</t>
  </si>
  <si>
    <t>$49.064.114,00</t>
  </si>
  <si>
    <t>$3.322.534,00</t>
  </si>
  <si>
    <t>$291.696.391,00</t>
  </si>
  <si>
    <t>$39.312.667,00</t>
  </si>
  <si>
    <t>$8.768.033,00</t>
  </si>
  <si>
    <t>$3.039.585,00</t>
  </si>
  <si>
    <t>$3.172.434,00</t>
  </si>
  <si>
    <t>$33.844.605,00</t>
  </si>
  <si>
    <t>11,759,792</t>
  </si>
  <si>
    <t>$138.469.460,00</t>
  </si>
  <si>
    <t>$1.028.596.488,00</t>
  </si>
  <si>
    <t>$51.603.856,00</t>
  </si>
  <si>
    <t>$29.221.464,00</t>
  </si>
  <si>
    <t>$76.733.572,00</t>
  </si>
  <si>
    <t>$124.097.526,00</t>
  </si>
  <si>
    <t>$43.926.113,00</t>
  </si>
  <si>
    <t>$7.064.021,00</t>
  </si>
  <si>
    <t>$106.454.545,00</t>
  </si>
  <si>
    <t>$122.596.278,00</t>
  </si>
  <si>
    <t>$19.219.494,00</t>
  </si>
  <si>
    <t>$120.823.488,00</t>
  </si>
  <si>
    <t>$346.241.651,00</t>
  </si>
  <si>
    <t>$17.014.169,00</t>
  </si>
  <si>
    <t>$17.590.230,00</t>
  </si>
  <si>
    <t>$48.962.818,00</t>
  </si>
  <si>
    <t>$14.023.307,00</t>
  </si>
  <si>
    <t>$3.619.293,00</t>
  </si>
  <si>
    <t>$22.945.674,00</t>
  </si>
  <si>
    <t>$3.071.468,00</t>
  </si>
  <si>
    <t>$3.066.507,00</t>
  </si>
  <si>
    <t>$14.093.133,00</t>
  </si>
  <si>
    <t>241,716,050</t>
  </si>
  <si>
    <t>$471.025.994,00</t>
  </si>
  <si>
    <t>$19.979.521,00</t>
  </si>
  <si>
    <t>$302.856.881,00</t>
  </si>
  <si>
    <t>$36.611.886,00</t>
  </si>
  <si>
    <t>$371.489.610,00</t>
  </si>
  <si>
    <t>$15.096.958,00</t>
  </si>
  <si>
    <t>$ 10.229.449</t>
  </si>
  <si>
    <t>$3.363.266,00</t>
  </si>
  <si>
    <t>$18.859.242,00</t>
  </si>
  <si>
    <t>$110.277.876,00</t>
  </si>
  <si>
    <t>$3.718.213,00</t>
  </si>
  <si>
    <t>$1.679.444.850,00</t>
  </si>
  <si>
    <t>$47.516.320,00</t>
  </si>
  <si>
    <t>$13.325.051,00</t>
  </si>
  <si>
    <t>$10.171.261,00</t>
  </si>
  <si>
    <t>$108.398.412,00</t>
  </si>
  <si>
    <t>VALOR ($)</t>
  </si>
  <si>
    <t>N° DE RECIBO</t>
  </si>
  <si>
    <t>FECHA</t>
  </si>
  <si>
    <t>7452052</t>
  </si>
  <si>
    <t>6541584</t>
  </si>
  <si>
    <t>6288566</t>
  </si>
  <si>
    <t>6144788</t>
  </si>
  <si>
    <t>09/02/2024</t>
  </si>
  <si>
    <t>$2.093.700,00</t>
  </si>
  <si>
    <t>6265669</t>
  </si>
  <si>
    <t>23/05/2024</t>
  </si>
  <si>
    <t>$15.383.912,00</t>
  </si>
  <si>
    <t>6258906</t>
  </si>
  <si>
    <t>05/06/2024</t>
  </si>
  <si>
    <t>416.344.320,00</t>
  </si>
  <si>
    <t>6472112</t>
  </si>
  <si>
    <t>30/01/2025</t>
  </si>
  <si>
    <t>110.177.280,00</t>
  </si>
  <si>
    <t>6472120</t>
  </si>
  <si>
    <t>6191455</t>
  </si>
  <si>
    <t>21/03/2024</t>
  </si>
  <si>
    <t>65.234.158,00</t>
  </si>
  <si>
    <t>6401419</t>
  </si>
  <si>
    <t>11/10/2024</t>
  </si>
  <si>
    <t>19.794.497,00</t>
  </si>
  <si>
    <t>6401170</t>
  </si>
  <si>
    <t>826.496.010,00</t>
  </si>
  <si>
    <t>6472133</t>
  </si>
  <si>
    <t>27/12/2024</t>
  </si>
  <si>
    <t>22.031.676,00</t>
  </si>
  <si>
    <t>6472139</t>
  </si>
  <si>
    <t>$743.954,00</t>
  </si>
  <si>
    <t>6299920</t>
  </si>
  <si>
    <t>29/07/2024</t>
  </si>
  <si>
    <t>6303676</t>
  </si>
  <si>
    <t>18/07/2024</t>
  </si>
  <si>
    <t>6336808</t>
  </si>
  <si>
    <t>31/07/2024</t>
  </si>
  <si>
    <t>6277146</t>
  </si>
  <si>
    <t>31/05/2024</t>
  </si>
  <si>
    <t>21.633.127,00</t>
  </si>
  <si>
    <t>6360349</t>
  </si>
  <si>
    <t>16/09/2024</t>
  </si>
  <si>
    <t>6331001</t>
  </si>
  <si>
    <t>26/07/2024</t>
  </si>
  <si>
    <t>9.294.114,00</t>
  </si>
  <si>
    <t>6476086</t>
  </si>
  <si>
    <t>3.322.534,00</t>
  </si>
  <si>
    <t>6491203</t>
  </si>
  <si>
    <t>7.064.021,00</t>
  </si>
  <si>
    <t>6477114</t>
  </si>
  <si>
    <t>19/12/2024</t>
  </si>
  <si>
    <t>19.879.521,00</t>
  </si>
  <si>
    <t>6479292</t>
  </si>
  <si>
    <t>$2.242.048,00</t>
  </si>
  <si>
    <t>5855972</t>
  </si>
  <si>
    <t>18/04/2023</t>
  </si>
  <si>
    <t>$19.985.326,00</t>
  </si>
  <si>
    <t>6242758</t>
  </si>
  <si>
    <t>02/05/2024</t>
  </si>
  <si>
    <t>$10.115.490,00</t>
  </si>
  <si>
    <t>5805094</t>
  </si>
  <si>
    <t>13/03/2023</t>
  </si>
  <si>
    <t>$7.527.501,00</t>
  </si>
  <si>
    <t>5810850</t>
  </si>
  <si>
    <t>$3.017.459,00</t>
  </si>
  <si>
    <t>6235295</t>
  </si>
  <si>
    <t>22/04/2024</t>
  </si>
  <si>
    <t>$2.500.409,00
$137.300,00</t>
  </si>
  <si>
    <t>5968872
5968872</t>
  </si>
  <si>
    <t>16/08/2023
16/08/2023</t>
  </si>
  <si>
    <t>$11.845.720,00</t>
  </si>
  <si>
    <t>5939996</t>
  </si>
  <si>
    <t>07/07/2023</t>
  </si>
  <si>
    <t>79.023.434,00</t>
  </si>
  <si>
    <t>6391370</t>
  </si>
  <si>
    <t>21/11/2024</t>
  </si>
  <si>
    <t>18.996.101,00</t>
  </si>
  <si>
    <t>6398903</t>
  </si>
  <si>
    <t>01/11/2024</t>
  </si>
  <si>
    <t>5821341</t>
  </si>
  <si>
    <t>30/03/2023</t>
  </si>
  <si>
    <t>$2.723.738,00</t>
  </si>
  <si>
    <t>5821297</t>
  </si>
  <si>
    <t>$7.365.478,00</t>
  </si>
  <si>
    <t>5860825</t>
  </si>
  <si>
    <t>02/05/2023</t>
  </si>
  <si>
    <t>$4.615.466,00</t>
  </si>
  <si>
    <t>5881535</t>
  </si>
  <si>
    <t>11/05/2023</t>
  </si>
  <si>
    <t>$107.896.610,00</t>
  </si>
  <si>
    <t>5872805</t>
  </si>
  <si>
    <t>26/05/2023</t>
  </si>
  <si>
    <t>$12.558.972,00</t>
  </si>
  <si>
    <t>5873535</t>
  </si>
  <si>
    <t>18/05/2023</t>
  </si>
  <si>
    <t>$15.330.879,00</t>
  </si>
  <si>
    <t>6160786</t>
  </si>
  <si>
    <t>06/02/2024</t>
  </si>
  <si>
    <t>$8.052.981,00</t>
  </si>
  <si>
    <t>5878708</t>
  </si>
  <si>
    <t>16/05/2023</t>
  </si>
  <si>
    <t>$12.891.776,00</t>
  </si>
  <si>
    <t>5888232</t>
  </si>
  <si>
    <t>29/05/2023</t>
  </si>
  <si>
    <t>$5.831.426,00</t>
  </si>
  <si>
    <t>6041402</t>
  </si>
  <si>
    <t>05/10/2023</t>
  </si>
  <si>
    <t>$133.447.201,00</t>
  </si>
  <si>
    <t>6077573</t>
  </si>
  <si>
    <t>16/11/2023</t>
  </si>
  <si>
    <t>$2.561.715,00</t>
  </si>
  <si>
    <t>5917586</t>
  </si>
  <si>
    <t>13/06/2023</t>
  </si>
  <si>
    <t>$2.848.282,00</t>
  </si>
  <si>
    <t>5920033</t>
  </si>
  <si>
    <t>15/06/2023</t>
  </si>
  <si>
    <t>$27.430.056,00</t>
  </si>
  <si>
    <t>5935667</t>
  </si>
  <si>
    <t>05/07/2023</t>
  </si>
  <si>
    <t>$2.548.578,00</t>
  </si>
  <si>
    <t>5950857</t>
  </si>
  <si>
    <t>21/07/2023</t>
  </si>
  <si>
    <t>$15.001.306,00</t>
  </si>
  <si>
    <t>5934064</t>
  </si>
  <si>
    <t>06/07/2023</t>
  </si>
  <si>
    <t>$5.342.380,00</t>
  </si>
  <si>
    <t>6142899</t>
  </si>
  <si>
    <t>09/01/2024</t>
  </si>
  <si>
    <t>$32.181.335,00</t>
  </si>
  <si>
    <t>6119138</t>
  </si>
  <si>
    <t>18/12/2023</t>
  </si>
  <si>
    <t>$2.880.166,00</t>
  </si>
  <si>
    <t>5963193</t>
  </si>
  <si>
    <t>14/08/2023</t>
  </si>
  <si>
    <t>$4.812.521,00</t>
  </si>
  <si>
    <t>6080965</t>
  </si>
  <si>
    <t>10/11/2023</t>
  </si>
  <si>
    <t>$2.933.305,00</t>
  </si>
  <si>
    <t>6009007</t>
  </si>
  <si>
    <t>27/09/2023</t>
  </si>
  <si>
    <t>$90.029.093,00</t>
  </si>
  <si>
    <t>6009016</t>
  </si>
  <si>
    <t>$14.910.969,00</t>
  </si>
  <si>
    <t>6235730</t>
  </si>
  <si>
    <t>24/05/2024</t>
  </si>
  <si>
    <t>113.479.600,00</t>
  </si>
  <si>
    <t>6401128</t>
  </si>
  <si>
    <t>7.781.482,00</t>
  </si>
  <si>
    <t>6431778</t>
  </si>
  <si>
    <t>$8.560.787,00</t>
  </si>
  <si>
    <t>5978301</t>
  </si>
  <si>
    <t>31/08/2023</t>
  </si>
  <si>
    <t>$36.475.019,00</t>
  </si>
  <si>
    <t>6157522</t>
  </si>
  <si>
    <t>25/01/2024</t>
  </si>
  <si>
    <t>6074718</t>
  </si>
  <si>
    <t>30/11/2023</t>
  </si>
  <si>
    <t>$23.094.466,00</t>
  </si>
  <si>
    <t>5997149</t>
  </si>
  <si>
    <t>13/09/2023</t>
  </si>
  <si>
    <t>$2.399.692,00</t>
  </si>
  <si>
    <t>5996607</t>
  </si>
  <si>
    <t>24/08/2023</t>
  </si>
  <si>
    <t>$21.570.953,00</t>
  </si>
  <si>
    <t>5990805</t>
  </si>
  <si>
    <t>$11.775.131,00</t>
  </si>
  <si>
    <t>6002179</t>
  </si>
  <si>
    <t>28/09/2023</t>
  </si>
  <si>
    <t>$7.343.583,00</t>
  </si>
  <si>
    <t>6037221</t>
  </si>
  <si>
    <t>12/10/2023</t>
  </si>
  <si>
    <t>$10.500.842,00</t>
  </si>
  <si>
    <t>6005256</t>
  </si>
  <si>
    <t>06/09/2023</t>
  </si>
  <si>
    <t>6050163</t>
  </si>
  <si>
    <t>10/10/2023</t>
  </si>
  <si>
    <t>$2.736.689,00</t>
  </si>
  <si>
    <t>6008665</t>
  </si>
  <si>
    <t>07/09/2023</t>
  </si>
  <si>
    <t>288.101.608,00</t>
  </si>
  <si>
    <t>6400731</t>
  </si>
  <si>
    <t>$49.040.640,00</t>
  </si>
  <si>
    <t>6323935</t>
  </si>
  <si>
    <t>16/07/2024</t>
  </si>
  <si>
    <t>$69.444.000,00</t>
  </si>
  <si>
    <t>6072730</t>
  </si>
  <si>
    <t>$16.967.472,00</t>
  </si>
  <si>
    <t>6067079</t>
  </si>
  <si>
    <t>03/11/2023</t>
  </si>
  <si>
    <t>$3.033.271,00</t>
  </si>
  <si>
    <t>6181477</t>
  </si>
  <si>
    <t>16/02/2024</t>
  </si>
  <si>
    <t>$46.130.476,00</t>
  </si>
  <si>
    <t>6278953</t>
  </si>
  <si>
    <t>29/05/2024</t>
  </si>
  <si>
    <t>$6.557.426,00</t>
  </si>
  <si>
    <t>6108921</t>
  </si>
  <si>
    <t>27/12/2023</t>
  </si>
  <si>
    <t>6196309</t>
  </si>
  <si>
    <t>05/03/2024</t>
  </si>
  <si>
    <t>6100316</t>
  </si>
  <si>
    <t>06/12/2023</t>
  </si>
  <si>
    <t>$30.417.100,00</t>
  </si>
  <si>
    <t>6310390</t>
  </si>
  <si>
    <t>32.967.804,00</t>
  </si>
  <si>
    <t>6336978</t>
  </si>
  <si>
    <t>30/09/2024</t>
  </si>
  <si>
    <t>$5.313.960,00</t>
  </si>
  <si>
    <t>6157738</t>
  </si>
  <si>
    <t>29/01/2024</t>
  </si>
  <si>
    <t>$2.506.412,00</t>
  </si>
  <si>
    <t>6163124</t>
  </si>
  <si>
    <t>30/01/2024</t>
  </si>
  <si>
    <t>$33.632.051,00</t>
  </si>
  <si>
    <t>6149784</t>
  </si>
  <si>
    <t>19/01/2024</t>
  </si>
  <si>
    <t>$6.312.984,00</t>
  </si>
  <si>
    <t>6157482</t>
  </si>
  <si>
    <t>$49.786.484,00</t>
  </si>
  <si>
    <t>6157487</t>
  </si>
  <si>
    <t>$10.316.923,00</t>
  </si>
  <si>
    <t>6162590</t>
  </si>
  <si>
    <t>31/01/2024</t>
  </si>
  <si>
    <t>92.808.298,00</t>
  </si>
  <si>
    <t>6481354</t>
  </si>
  <si>
    <t>07/01/2025</t>
  </si>
  <si>
    <t>$8.688.323,00</t>
  </si>
  <si>
    <t>6156375</t>
  </si>
  <si>
    <t>19/02/2024</t>
  </si>
  <si>
    <t>$17.544.899,00</t>
  </si>
  <si>
    <t>5413266</t>
  </si>
  <si>
    <t>25/03/2022</t>
  </si>
  <si>
    <t>$835.123.356,00</t>
  </si>
  <si>
    <t>5408629</t>
  </si>
  <si>
    <t>23/03/2022</t>
  </si>
  <si>
    <t>$493.764,00</t>
  </si>
  <si>
    <t>5620388</t>
  </si>
  <si>
    <t>19/09/2022</t>
  </si>
  <si>
    <t>$4.973.044,00</t>
  </si>
  <si>
    <t>5529838</t>
  </si>
  <si>
    <t>21/07/2022</t>
  </si>
  <si>
    <t>$656.441,00</t>
  </si>
  <si>
    <t>5486203</t>
  </si>
  <si>
    <t>02/06/2022</t>
  </si>
  <si>
    <t>$595.804,00</t>
  </si>
  <si>
    <t>5442553</t>
  </si>
  <si>
    <t>10/05/2022</t>
  </si>
  <si>
    <t>$636.549,00</t>
  </si>
  <si>
    <t>5409590</t>
  </si>
  <si>
    <t>22/03/2022</t>
  </si>
  <si>
    <t>$203.158.801,00</t>
  </si>
  <si>
    <t>5884793</t>
  </si>
  <si>
    <t>5522653</t>
  </si>
  <si>
    <t>29/07/2022</t>
  </si>
  <si>
    <t>$7.399.889,00</t>
  </si>
  <si>
    <t>5899140</t>
  </si>
  <si>
    <t>$3.361.777,00</t>
  </si>
  <si>
    <t>5422768</t>
  </si>
  <si>
    <t>07/04/2022</t>
  </si>
  <si>
    <t>5586141</t>
  </si>
  <si>
    <t>24/08/2022</t>
  </si>
  <si>
    <t>$3.978.430,00</t>
  </si>
  <si>
    <t>5431670</t>
  </si>
  <si>
    <t>20/04/2022</t>
  </si>
  <si>
    <t>$37.681.034,00</t>
  </si>
  <si>
    <t>5855082</t>
  </si>
  <si>
    <t>25/04/2023</t>
  </si>
  <si>
    <t>$11.416.381,00</t>
  </si>
  <si>
    <t>5437071</t>
  </si>
  <si>
    <t>22/04/2022</t>
  </si>
  <si>
    <t>$3.132.777,00</t>
  </si>
  <si>
    <t>5437066</t>
  </si>
  <si>
    <t>$2.009.109,00</t>
  </si>
  <si>
    <t>5443574</t>
  </si>
  <si>
    <t>31/05/2022</t>
  </si>
  <si>
    <t>$2.440.873,00</t>
  </si>
  <si>
    <t>5454127</t>
  </si>
  <si>
    <t>13/05/2022</t>
  </si>
  <si>
    <t>$665.666.400,00</t>
  </si>
  <si>
    <t>5454052</t>
  </si>
  <si>
    <t>$13.544.305,00</t>
  </si>
  <si>
    <t>6128098</t>
  </si>
  <si>
    <t>28/12/2023</t>
  </si>
  <si>
    <t>$124.763.732,00</t>
  </si>
  <si>
    <t>5468783</t>
  </si>
  <si>
    <t>27/05/2022</t>
  </si>
  <si>
    <t>$2.605.875,00</t>
  </si>
  <si>
    <t>5674705</t>
  </si>
  <si>
    <t>31/10/2022</t>
  </si>
  <si>
    <t>$2.522.304,00</t>
  </si>
  <si>
    <t>5492568</t>
  </si>
  <si>
    <t>01/06/2022</t>
  </si>
  <si>
    <t>$3.918.758,00</t>
  </si>
  <si>
    <t>5470240</t>
  </si>
  <si>
    <t>$1.312.883,00</t>
  </si>
  <si>
    <t>5470099</t>
  </si>
  <si>
    <t>12/05/2022</t>
  </si>
  <si>
    <t>$12.293.365,00</t>
  </si>
  <si>
    <t>5468297</t>
  </si>
  <si>
    <t>06/10/2022</t>
  </si>
  <si>
    <t>5563498</t>
  </si>
  <si>
    <t>01/08/2022</t>
  </si>
  <si>
    <t>$132.660.822,00</t>
  </si>
  <si>
    <t>6141576</t>
  </si>
  <si>
    <t>$676.334,00</t>
  </si>
  <si>
    <t>5503877</t>
  </si>
  <si>
    <t>13/06/2022</t>
  </si>
  <si>
    <t>$2.864.472,00
$2.864.472,00</t>
  </si>
  <si>
    <t>5503893
5703517</t>
  </si>
  <si>
    <t>13/06/2022
02/12/2022</t>
  </si>
  <si>
    <t>5911956</t>
  </si>
  <si>
    <t>30/06/2023</t>
  </si>
  <si>
    <t>5516295</t>
  </si>
  <si>
    <t>29/06/2022</t>
  </si>
  <si>
    <t>$13.785.266,00</t>
  </si>
  <si>
    <t>5538355</t>
  </si>
  <si>
    <t>15/07/2022</t>
  </si>
  <si>
    <t>$1.306.925,00</t>
  </si>
  <si>
    <t>6102888</t>
  </si>
  <si>
    <t>21/12/2023</t>
  </si>
  <si>
    <t>$9.806.843,00</t>
  </si>
  <si>
    <t>5576563</t>
  </si>
  <si>
    <t>11/08/2022</t>
  </si>
  <si>
    <t>$69.842.337,00</t>
  </si>
  <si>
    <t>5552811</t>
  </si>
  <si>
    <t>5539946</t>
  </si>
  <si>
    <t>25/07/2022</t>
  </si>
  <si>
    <t>$175.230.057,00</t>
  </si>
  <si>
    <t>5763809</t>
  </si>
  <si>
    <t>19/01/2023</t>
  </si>
  <si>
    <t>5543595</t>
  </si>
  <si>
    <t>22/07/2022</t>
  </si>
  <si>
    <t>$23.305.038,00</t>
  </si>
  <si>
    <t>6079724</t>
  </si>
  <si>
    <t>20/12/2023</t>
  </si>
  <si>
    <t>$11.985.323,00</t>
  </si>
  <si>
    <t>5639129</t>
  </si>
  <si>
    <t>11/11/2022</t>
  </si>
  <si>
    <t>$2.658.053,00</t>
  </si>
  <si>
    <t>5639076</t>
  </si>
  <si>
    <t>$5.027.092,00</t>
  </si>
  <si>
    <t>5639087</t>
  </si>
  <si>
    <t>$7.580.049,00</t>
  </si>
  <si>
    <t>5639114</t>
  </si>
  <si>
    <t>$7.593.186,00</t>
  </si>
  <si>
    <t>5639121</t>
  </si>
  <si>
    <t>$50.386.883,00</t>
  </si>
  <si>
    <t>5583531</t>
  </si>
  <si>
    <t>15/09/2022</t>
  </si>
  <si>
    <t>5565447</t>
  </si>
  <si>
    <t>02/08/2022</t>
  </si>
  <si>
    <t>$31.270.501,00</t>
  </si>
  <si>
    <t>5884807</t>
  </si>
  <si>
    <t>24/05/2023</t>
  </si>
  <si>
    <t>$16.037.768,00</t>
  </si>
  <si>
    <t>5731767</t>
  </si>
  <si>
    <t>16/12/2022</t>
  </si>
  <si>
    <t>$13.406.529,00</t>
  </si>
  <si>
    <t>6101712</t>
  </si>
  <si>
    <t>$4.734.338,00</t>
  </si>
  <si>
    <t>5573729</t>
  </si>
  <si>
    <t>19/08/2022</t>
  </si>
  <si>
    <t>$32.822.080,00</t>
  </si>
  <si>
    <t>6367247</t>
  </si>
  <si>
    <t>27/08/2024</t>
  </si>
  <si>
    <t>5651348</t>
  </si>
  <si>
    <t>18/10/2022</t>
  </si>
  <si>
    <t>$2.029.002,00</t>
  </si>
  <si>
    <t>5583322</t>
  </si>
  <si>
    <t>26/08/2022</t>
  </si>
  <si>
    <t>$18.738.416,00</t>
  </si>
  <si>
    <t>5583324</t>
  </si>
  <si>
    <t>$34.909.388,00</t>
  </si>
  <si>
    <t>6342811</t>
  </si>
  <si>
    <t>06/08/2024</t>
  </si>
  <si>
    <t>5944895</t>
  </si>
  <si>
    <t>$7.593.186,00
$946.200,00</t>
  </si>
  <si>
    <t>6001472
6001472</t>
  </si>
  <si>
    <t>31/08/2023
31/08/2023</t>
  </si>
  <si>
    <t>$5.191.858,00</t>
  </si>
  <si>
    <t>5825584</t>
  </si>
  <si>
    <t>23/03/2023</t>
  </si>
  <si>
    <t>$18.251.672,00</t>
  </si>
  <si>
    <t>5616440</t>
  </si>
  <si>
    <t>14/09/2022</t>
  </si>
  <si>
    <t>$7.041.432,00
$14.279.918,00</t>
  </si>
  <si>
    <t>5835230
5873831</t>
  </si>
  <si>
    <t>04/04/2023
08/05/2023</t>
  </si>
  <si>
    <t>$3.341.885,00</t>
  </si>
  <si>
    <t>5807990</t>
  </si>
  <si>
    <t>$15.370.290,00</t>
  </si>
  <si>
    <t>5622711</t>
  </si>
  <si>
    <t>5625282</t>
  </si>
  <si>
    <t>21/09/2022</t>
  </si>
  <si>
    <t>$33.411.770,00</t>
  </si>
  <si>
    <t>5720016</t>
  </si>
  <si>
    <t>$23.564.230,00</t>
  </si>
  <si>
    <t>5627784</t>
  </si>
  <si>
    <t>11/10/2022</t>
  </si>
  <si>
    <t>$3.938.648,00</t>
  </si>
  <si>
    <t>5664462</t>
  </si>
  <si>
    <t>28/10/2022</t>
  </si>
  <si>
    <t>$3.878.974,00</t>
  </si>
  <si>
    <t>5662381</t>
  </si>
  <si>
    <t>$4.714.443,00
$145.700,00</t>
  </si>
  <si>
    <t>5751030
5751030</t>
  </si>
  <si>
    <t>12/01/2023
12/01/2023</t>
  </si>
  <si>
    <t>$3.501.023,00</t>
  </si>
  <si>
    <t>5636315</t>
  </si>
  <si>
    <t>29/09/2022</t>
  </si>
  <si>
    <t>5647087</t>
  </si>
  <si>
    <t>$17.003.657,00</t>
  </si>
  <si>
    <t>5917719</t>
  </si>
  <si>
    <t>$359.232.426,00</t>
  </si>
  <si>
    <t>6173543</t>
  </si>
  <si>
    <t>22/02/2024</t>
  </si>
  <si>
    <t>5663461</t>
  </si>
  <si>
    <t>01/11/2022</t>
  </si>
  <si>
    <t>$70.821.567,00</t>
  </si>
  <si>
    <t>5686838</t>
  </si>
  <si>
    <t>18/11/2022</t>
  </si>
  <si>
    <t>$230.720.739,00</t>
  </si>
  <si>
    <t>6079791</t>
  </si>
  <si>
    <t>08/11/2023</t>
  </si>
  <si>
    <t>$2.614.263,00</t>
  </si>
  <si>
    <t>5705289</t>
  </si>
  <si>
    <t>14/12/2022</t>
  </si>
  <si>
    <t>5684384</t>
  </si>
  <si>
    <t>21/11/2022</t>
  </si>
  <si>
    <t>$14.875.462,00</t>
  </si>
  <si>
    <t>5905503</t>
  </si>
  <si>
    <t>01/06/2023</t>
  </si>
  <si>
    <t>$2.653.674,00
$2.653.674,00</t>
  </si>
  <si>
    <t>5746881
6157713</t>
  </si>
  <si>
    <t>11/01/2023
25/01/2024</t>
  </si>
  <si>
    <t>$2.671.190,00</t>
  </si>
  <si>
    <t>5708353</t>
  </si>
  <si>
    <t>23/12/2022</t>
  </si>
  <si>
    <t>$7.816.514,00</t>
  </si>
  <si>
    <t>5666712</t>
  </si>
  <si>
    <t>28/11/2022</t>
  </si>
  <si>
    <t>$17.723.907,00</t>
  </si>
  <si>
    <t>5855062</t>
  </si>
  <si>
    <t>$63.245.895,00
$7.422.405,00</t>
  </si>
  <si>
    <t>5966355
6157714</t>
  </si>
  <si>
    <t>02/08/2023
25/01/2024</t>
  </si>
  <si>
    <t>$80.105.699,00</t>
  </si>
  <si>
    <t>6173550</t>
  </si>
  <si>
    <t>$7.369.857,00
$12.100,00</t>
  </si>
  <si>
    <t>5773380
5773380</t>
  </si>
  <si>
    <t>30/01/2023
30/01/2023</t>
  </si>
  <si>
    <t>5765044</t>
  </si>
  <si>
    <t>27/01/2023</t>
  </si>
  <si>
    <t>$22.319.763,00</t>
  </si>
  <si>
    <t>5720962</t>
  </si>
  <si>
    <t>09/12/2022</t>
  </si>
  <si>
    <t>$14.687.166,00</t>
  </si>
  <si>
    <t>5810663</t>
  </si>
  <si>
    <t>03/04/2023</t>
  </si>
  <si>
    <t>$5.097.156,00</t>
  </si>
  <si>
    <t>6108903</t>
  </si>
  <si>
    <t>11/12/2023</t>
  </si>
  <si>
    <t>6079721</t>
  </si>
  <si>
    <t>$9.397.334,00</t>
  </si>
  <si>
    <t>5720015</t>
  </si>
  <si>
    <t>$14.740.090,00</t>
  </si>
  <si>
    <t>6010374</t>
  </si>
  <si>
    <t>$2.460.000,00</t>
  </si>
  <si>
    <t>5768144</t>
  </si>
  <si>
    <t>08/02/2023</t>
  </si>
  <si>
    <t>$9.441.124,00</t>
  </si>
  <si>
    <t>6065215</t>
  </si>
  <si>
    <t>23/11/2023</t>
  </si>
  <si>
    <t>$8.016.546,00
$2.029.002,00</t>
  </si>
  <si>
    <t>6366249
6366254</t>
  </si>
  <si>
    <t>29/08/2024
29/08/2024</t>
  </si>
  <si>
    <t>$10.025.657,00</t>
  </si>
  <si>
    <t>5366590</t>
  </si>
  <si>
    <t>18/02/2022</t>
  </si>
  <si>
    <t>676.334,00</t>
  </si>
  <si>
    <t>6413789</t>
  </si>
  <si>
    <t>17/10/2024</t>
  </si>
  <si>
    <t>7965060</t>
  </si>
  <si>
    <t>2021ER135461</t>
  </si>
  <si>
    <t>5239712</t>
  </si>
  <si>
    <t>5200069</t>
  </si>
  <si>
    <t>5352921</t>
  </si>
  <si>
    <t>5472588
59484341</t>
  </si>
  <si>
    <t>23/05/2022
08/11/2021</t>
  </si>
  <si>
    <t>5472458
5356480</t>
  </si>
  <si>
    <t>24/05/2022
18/02/2022</t>
  </si>
  <si>
    <t>$8.612.509,00</t>
  </si>
  <si>
    <t>5639146</t>
  </si>
  <si>
    <t>30/09/2022</t>
  </si>
  <si>
    <t>4991295</t>
  </si>
  <si>
    <t>18/01/2021</t>
  </si>
  <si>
    <t>$6.899.799,00</t>
  </si>
  <si>
    <t>5123525</t>
  </si>
  <si>
    <t>11/06/2021</t>
  </si>
  <si>
    <t>6114780</t>
  </si>
  <si>
    <t>12/12/2023</t>
  </si>
  <si>
    <t>$615.023,00</t>
  </si>
  <si>
    <t>5033123</t>
  </si>
  <si>
    <t>09/03/2021</t>
  </si>
  <si>
    <t>$2.753.952,00</t>
  </si>
  <si>
    <t>5016426</t>
  </si>
  <si>
    <t>18/02/2021</t>
  </si>
  <si>
    <t>$14.523.411,00</t>
  </si>
  <si>
    <t>5144564</t>
  </si>
  <si>
    <t>13/10/2021</t>
  </si>
  <si>
    <t>$3.171.213,00</t>
  </si>
  <si>
    <t>6147395</t>
  </si>
  <si>
    <t>02/02/2024</t>
  </si>
  <si>
    <t>$6.496.189,00</t>
  </si>
  <si>
    <t>5031215</t>
  </si>
  <si>
    <t>05/03/2021</t>
  </si>
  <si>
    <t>$3.553.793,00</t>
  </si>
  <si>
    <t>5033489</t>
  </si>
  <si>
    <t>08/03/2021</t>
  </si>
  <si>
    <t>5036616</t>
  </si>
  <si>
    <t>15/03/2021</t>
  </si>
  <si>
    <t>$337.183,00</t>
  </si>
  <si>
    <t>5333317</t>
  </si>
  <si>
    <t>14/01/2022</t>
  </si>
  <si>
    <t>$19.926.628,00</t>
  </si>
  <si>
    <t>5084782</t>
  </si>
  <si>
    <t>27/05/2021</t>
  </si>
  <si>
    <t>$26.926.514,00</t>
  </si>
  <si>
    <t>5061043</t>
  </si>
  <si>
    <t>13/04/2021</t>
  </si>
  <si>
    <t>$6.504.741,00</t>
  </si>
  <si>
    <t>5112759</t>
  </si>
  <si>
    <t>$634.243,00</t>
  </si>
  <si>
    <t>5073305</t>
  </si>
  <si>
    <t>20/04/2021</t>
  </si>
  <si>
    <t>$6.573.068,00</t>
  </si>
  <si>
    <t>5076097</t>
  </si>
  <si>
    <t>29/04/2021</t>
  </si>
  <si>
    <t>$6.004.133,00</t>
  </si>
  <si>
    <t>6301022</t>
  </si>
  <si>
    <t>27/06/2024</t>
  </si>
  <si>
    <t>11.821.803,00</t>
  </si>
  <si>
    <t>6361955</t>
  </si>
  <si>
    <t>18/09/2024</t>
  </si>
  <si>
    <t>$653.462,00</t>
  </si>
  <si>
    <t>5619818</t>
  </si>
  <si>
    <t>14/10/2022</t>
  </si>
  <si>
    <t>$1.909.648,00
$676.334,00</t>
  </si>
  <si>
    <t>5069148
5169160</t>
  </si>
  <si>
    <t>15/04/2021
02/08/2021</t>
  </si>
  <si>
    <t>$8.033.749,00</t>
  </si>
  <si>
    <t>5089342</t>
  </si>
  <si>
    <t>18/05/2021</t>
  </si>
  <si>
    <t>$1.076.291,00
$7.630.140,00</t>
  </si>
  <si>
    <t>5084296
5084830</t>
  </si>
  <si>
    <t>10/05/2021
10/05/2021</t>
  </si>
  <si>
    <t>5022179</t>
  </si>
  <si>
    <t>26/02/2021</t>
  </si>
  <si>
    <t>$32.634.705,00</t>
  </si>
  <si>
    <t>5158153</t>
  </si>
  <si>
    <t>09/08/2021</t>
  </si>
  <si>
    <t>5131373</t>
  </si>
  <si>
    <t>28/06/2021</t>
  </si>
  <si>
    <t>$6.438.531,00</t>
  </si>
  <si>
    <t>5105852</t>
  </si>
  <si>
    <t>26/05/2021</t>
  </si>
  <si>
    <t>$3.824.679,00
$60.000,00</t>
  </si>
  <si>
    <t>5327791
5520182</t>
  </si>
  <si>
    <t>25/01/2022
30/06/2022</t>
  </si>
  <si>
    <t>$76.705.011,00</t>
  </si>
  <si>
    <t>5086948</t>
  </si>
  <si>
    <t>$1.326.145,00</t>
  </si>
  <si>
    <t>5093656</t>
  </si>
  <si>
    <t>12/05/2021</t>
  </si>
  <si>
    <t>$26.567.589,00</t>
  </si>
  <si>
    <t>5341872</t>
  </si>
  <si>
    <t>08/02/2022</t>
  </si>
  <si>
    <t>5099653</t>
  </si>
  <si>
    <t>13/05/2021</t>
  </si>
  <si>
    <t>5105489</t>
  </si>
  <si>
    <t>08/06/2021</t>
  </si>
  <si>
    <t>5105493</t>
  </si>
  <si>
    <t>5105514</t>
  </si>
  <si>
    <t>$5.054.727,00</t>
  </si>
  <si>
    <t>5105530</t>
  </si>
  <si>
    <t>6025420
6025420</t>
  </si>
  <si>
    <t>19/09/2023
19/09/2023</t>
  </si>
  <si>
    <t>5104139</t>
  </si>
  <si>
    <t>28/05/2021</t>
  </si>
  <si>
    <t>5107688</t>
  </si>
  <si>
    <t>6025379
6025379</t>
  </si>
  <si>
    <t>$32.173.437,00</t>
  </si>
  <si>
    <t>5105483</t>
  </si>
  <si>
    <t>25/05/2021</t>
  </si>
  <si>
    <t>$38.342.895,00</t>
  </si>
  <si>
    <t>5113400</t>
  </si>
  <si>
    <t>31/05/2021</t>
  </si>
  <si>
    <t>$28.244.876,00</t>
  </si>
  <si>
    <t>6102015</t>
  </si>
  <si>
    <t>5155102</t>
  </si>
  <si>
    <t>12/07/2021</t>
  </si>
  <si>
    <t>$6.246.336,00</t>
  </si>
  <si>
    <t>5109713</t>
  </si>
  <si>
    <t>01/06/2021</t>
  </si>
  <si>
    <t>$7.107.587,00</t>
  </si>
  <si>
    <t>5144442</t>
  </si>
  <si>
    <t>30/06/2021</t>
  </si>
  <si>
    <t>$1.268.485,00</t>
  </si>
  <si>
    <t>5512025</t>
  </si>
  <si>
    <t>17/06/2022</t>
  </si>
  <si>
    <t>$53.737.712,00
$10.820.565,00</t>
  </si>
  <si>
    <t>5120527
6158075</t>
  </si>
  <si>
    <t>04/06/2021
29/01/2024</t>
  </si>
  <si>
    <t>5132367</t>
  </si>
  <si>
    <t>07/07/2021</t>
  </si>
  <si>
    <t>$55.486.686,00</t>
  </si>
  <si>
    <t>5214604</t>
  </si>
  <si>
    <t>04/11/2021</t>
  </si>
  <si>
    <t>$562.709,00</t>
  </si>
  <si>
    <t>5331067</t>
  </si>
  <si>
    <t>03/01/2022</t>
  </si>
  <si>
    <t>$8.249.877,00</t>
  </si>
  <si>
    <t>5332148</t>
  </si>
  <si>
    <t>$1.287.706,00</t>
  </si>
  <si>
    <t>5628971</t>
  </si>
  <si>
    <t>03/10/2022</t>
  </si>
  <si>
    <t>$2.610.950,00</t>
  </si>
  <si>
    <t>5132159</t>
  </si>
  <si>
    <t>15/07/2021</t>
  </si>
  <si>
    <t>$1.160.422,00</t>
  </si>
  <si>
    <t>5132399</t>
  </si>
  <si>
    <t>$5.439.479,00</t>
  </si>
  <si>
    <t>5150431</t>
  </si>
  <si>
    <t>09/07/2021</t>
  </si>
  <si>
    <t>$353.986.388,00</t>
  </si>
  <si>
    <t>5340745</t>
  </si>
  <si>
    <t>17/01/2022</t>
  </si>
  <si>
    <t>$4.420.484,00</t>
  </si>
  <si>
    <t>5401440</t>
  </si>
  <si>
    <t>$615.023,00
$751.923,00</t>
  </si>
  <si>
    <t>5142761
5890512</t>
  </si>
  <si>
    <t>30/06/2021
24/05/2023</t>
  </si>
  <si>
    <t>$5.246.921,00
$6.179.927,00</t>
  </si>
  <si>
    <t>5142767
5890529</t>
  </si>
  <si>
    <t>$2.613.851,00</t>
  </si>
  <si>
    <t>5144205</t>
  </si>
  <si>
    <t>$3.171.216,00</t>
  </si>
  <si>
    <t>5159506</t>
  </si>
  <si>
    <t>16/07/2021</t>
  </si>
  <si>
    <t>$92.240.023,00</t>
  </si>
  <si>
    <t>5291525</t>
  </si>
  <si>
    <t>20/12/2021</t>
  </si>
  <si>
    <t>$5.291.319,00</t>
  </si>
  <si>
    <t>5287301</t>
  </si>
  <si>
    <t>$1.921.949,00</t>
  </si>
  <si>
    <t>5158150</t>
  </si>
  <si>
    <t>13/07/2021</t>
  </si>
  <si>
    <t>$23.370.907,00</t>
  </si>
  <si>
    <t>5153667</t>
  </si>
  <si>
    <t>06/08/2021</t>
  </si>
  <si>
    <t>$616.474,00</t>
  </si>
  <si>
    <t>5334128</t>
  </si>
  <si>
    <t>25/01/2022</t>
  </si>
  <si>
    <t>$4.458.923,00</t>
  </si>
  <si>
    <t>5183069</t>
  </si>
  <si>
    <t>18/08/2021</t>
  </si>
  <si>
    <t>$3.747.801,00</t>
  </si>
  <si>
    <t>5139439</t>
  </si>
  <si>
    <t>24/06/2021</t>
  </si>
  <si>
    <t>5155663</t>
  </si>
  <si>
    <t>5156438</t>
  </si>
  <si>
    <t>$10.656.809,00
$277.875.647,00</t>
  </si>
  <si>
    <t>23990084428
24990062912</t>
  </si>
  <si>
    <t>22/09/2023
13/08/2024</t>
  </si>
  <si>
    <t>5256455</t>
  </si>
  <si>
    <t>10/12/2021</t>
  </si>
  <si>
    <t>5418658</t>
  </si>
  <si>
    <t>01/04/2022</t>
  </si>
  <si>
    <t>5385716</t>
  </si>
  <si>
    <t>01/03/2022</t>
  </si>
  <si>
    <t>$845.658,00</t>
  </si>
  <si>
    <t>5190405</t>
  </si>
  <si>
    <t>15/09/2021</t>
  </si>
  <si>
    <t>$6.284.775,00</t>
  </si>
  <si>
    <t>5190396</t>
  </si>
  <si>
    <t>5174650</t>
  </si>
  <si>
    <t>30/07/2021</t>
  </si>
  <si>
    <t>5786095</t>
  </si>
  <si>
    <t>16/02/2023</t>
  </si>
  <si>
    <t>5256443</t>
  </si>
  <si>
    <t>17/11/2021</t>
  </si>
  <si>
    <t>$1.214.817,00</t>
  </si>
  <si>
    <t>5373491</t>
  </si>
  <si>
    <t>04/03/2022</t>
  </si>
  <si>
    <t>$1.232.948,00</t>
  </si>
  <si>
    <t>5370875</t>
  </si>
  <si>
    <t>86759</t>
  </si>
  <si>
    <t>$3.767.021,00</t>
  </si>
  <si>
    <t>5022580</t>
  </si>
  <si>
    <t>24/02/2021</t>
  </si>
  <si>
    <t>$598.342,00</t>
  </si>
  <si>
    <t>5234314</t>
  </si>
  <si>
    <t>08/10/2021</t>
  </si>
  <si>
    <t>$4.315.320,00</t>
  </si>
  <si>
    <t>5331706</t>
  </si>
  <si>
    <t>20/01/2022</t>
  </si>
  <si>
    <t>5193841</t>
  </si>
  <si>
    <t>20/08/2021</t>
  </si>
  <si>
    <t>5172036</t>
  </si>
  <si>
    <t>29/07/2021</t>
  </si>
  <si>
    <t>5227144</t>
  </si>
  <si>
    <t>30/09/2021</t>
  </si>
  <si>
    <t>$105.527.997,00</t>
  </si>
  <si>
    <t>5350419</t>
  </si>
  <si>
    <t>31/01/2022</t>
  </si>
  <si>
    <t>5500157</t>
  </si>
  <si>
    <t>21/06/2022</t>
  </si>
  <si>
    <t>$24.062.809,00</t>
  </si>
  <si>
    <t>5334172</t>
  </si>
  <si>
    <t>19/01/2022</t>
  </si>
  <si>
    <t>$11.512.478,00</t>
  </si>
  <si>
    <t>5197850</t>
  </si>
  <si>
    <t>10/09/2021</t>
  </si>
  <si>
    <t>$9.475.211,00</t>
  </si>
  <si>
    <t>5308346</t>
  </si>
  <si>
    <t>5213190
5745454</t>
  </si>
  <si>
    <t>16/09/2021
29/12/2022</t>
  </si>
  <si>
    <t>5213181</t>
  </si>
  <si>
    <t>16/09/2021</t>
  </si>
  <si>
    <t>5206947</t>
  </si>
  <si>
    <t>21/09/2021</t>
  </si>
  <si>
    <t>$41.898.502,00</t>
  </si>
  <si>
    <t>5205080</t>
  </si>
  <si>
    <t>07/09/2021</t>
  </si>
  <si>
    <t>$4.768.610,00</t>
  </si>
  <si>
    <t>5269499</t>
  </si>
  <si>
    <t>29/11/2021</t>
  </si>
  <si>
    <t>5225305</t>
  </si>
  <si>
    <t>01/10/2021</t>
  </si>
  <si>
    <t>$8.879.407,00</t>
  </si>
  <si>
    <t>5210309</t>
  </si>
  <si>
    <t>29/10/2021</t>
  </si>
  <si>
    <t>$12.338.916,00</t>
  </si>
  <si>
    <t>5252118</t>
  </si>
  <si>
    <t>15/10/2021</t>
  </si>
  <si>
    <t>5229313</t>
  </si>
  <si>
    <t>12/10/2021</t>
  </si>
  <si>
    <t>$145.371,00</t>
  </si>
  <si>
    <t>5037810</t>
  </si>
  <si>
    <t>29/03/2021</t>
  </si>
  <si>
    <t>5235707</t>
  </si>
  <si>
    <t>26/10/2021</t>
  </si>
  <si>
    <t>$269.420.592,00</t>
  </si>
  <si>
    <t>5230777</t>
  </si>
  <si>
    <t>04/10/2021</t>
  </si>
  <si>
    <t>$5.016.288,00</t>
  </si>
  <si>
    <t>5750895</t>
  </si>
  <si>
    <t>12/01/2023</t>
  </si>
  <si>
    <t>$100.000,00
$100.000,00
$100.000,00
$100.000,00
$100.000,00
$100.000,00</t>
  </si>
  <si>
    <t>89955
22990109019
23990030916
23990036393
23990072707
24990000576</t>
  </si>
  <si>
    <t>11/10/2022
06/12/2022
13/04/2023
02/05/2023
17/08/2023
04/01/2024</t>
  </si>
  <si>
    <t>$7.234.508,00</t>
  </si>
  <si>
    <t>5359136</t>
  </si>
  <si>
    <t>14/02/2022</t>
  </si>
  <si>
    <t>$1.949.433,00</t>
  </si>
  <si>
    <t>5230741</t>
  </si>
  <si>
    <t>29/09/2021</t>
  </si>
  <si>
    <t>$1.864.291,00</t>
  </si>
  <si>
    <t>5243026</t>
  </si>
  <si>
    <t>22/10/2021</t>
  </si>
  <si>
    <t>$5.602.000,00
$22.400.806,00</t>
  </si>
  <si>
    <t>23990104919
24990015629</t>
  </si>
  <si>
    <t>23/11/2023
27/02/2024</t>
  </si>
  <si>
    <t>$83.767.475,00</t>
  </si>
  <si>
    <t>5588213</t>
  </si>
  <si>
    <t>02/09/2022</t>
  </si>
  <si>
    <t>$35.825.141,00</t>
  </si>
  <si>
    <t>5356644</t>
  </si>
  <si>
    <t>04/02/2022</t>
  </si>
  <si>
    <t>$1.849.423,00</t>
  </si>
  <si>
    <t>5388699</t>
  </si>
  <si>
    <t>$1.787.413,00</t>
  </si>
  <si>
    <t>5239703</t>
  </si>
  <si>
    <t>$53.175.289,00</t>
  </si>
  <si>
    <t>5239749</t>
  </si>
  <si>
    <t>$7.280.536,00</t>
  </si>
  <si>
    <t>5291597</t>
  </si>
  <si>
    <t>02/12/2021</t>
  </si>
  <si>
    <t>$5.150.825,00</t>
  </si>
  <si>
    <t>5348069</t>
  </si>
  <si>
    <t>16/02/2022</t>
  </si>
  <si>
    <t>5260539</t>
  </si>
  <si>
    <t>5251074</t>
  </si>
  <si>
    <t>$36.502.144,00</t>
  </si>
  <si>
    <t>5260963</t>
  </si>
  <si>
    <t>$4.455.847,00</t>
  </si>
  <si>
    <t>5315107</t>
  </si>
  <si>
    <t>21/12/2021</t>
  </si>
  <si>
    <t>5279699</t>
  </si>
  <si>
    <t>12/11/2021</t>
  </si>
  <si>
    <t>5286104</t>
  </si>
  <si>
    <t>13/12/2021</t>
  </si>
  <si>
    <t>$18.817.999,00</t>
  </si>
  <si>
    <t>5279704</t>
  </si>
  <si>
    <t>19/11/2021</t>
  </si>
  <si>
    <t>5706786</t>
  </si>
  <si>
    <t>06/12/2022</t>
  </si>
  <si>
    <t>$62.938.847,00</t>
  </si>
  <si>
    <t>5517784</t>
  </si>
  <si>
    <t>$1.929.541,00</t>
  </si>
  <si>
    <t>5309073</t>
  </si>
  <si>
    <t>5309654</t>
  </si>
  <si>
    <t>$1.740.633,00</t>
  </si>
  <si>
    <t>5271910</t>
  </si>
  <si>
    <t>05/11/2021</t>
  </si>
  <si>
    <t>5323290
7000461354
7000461354
7000461354</t>
  </si>
  <si>
    <t>30/12/2021
26/12/2022
26/12/2022
26/12/2022</t>
  </si>
  <si>
    <t>$4.555.308,00</t>
  </si>
  <si>
    <t>5270702</t>
  </si>
  <si>
    <t>$97.690.973,00</t>
  </si>
  <si>
    <t>5351418</t>
  </si>
  <si>
    <t>$22.398.591,00</t>
  </si>
  <si>
    <t>5529821</t>
  </si>
  <si>
    <t>$5.728.946,00</t>
  </si>
  <si>
    <t>5283008</t>
  </si>
  <si>
    <t>$29.002.793,00</t>
  </si>
  <si>
    <t>5287010</t>
  </si>
  <si>
    <t>$5.132.180,00</t>
  </si>
  <si>
    <t>5855032</t>
  </si>
  <si>
    <t>$1.989.217,00</t>
  </si>
  <si>
    <t>5388088</t>
  </si>
  <si>
    <t>02/03/2022</t>
  </si>
  <si>
    <t>$4.170.267,00
$1.776.896,00</t>
  </si>
  <si>
    <t>5973101
5973101</t>
  </si>
  <si>
    <t>02/08/2023
02/08/2023</t>
  </si>
  <si>
    <t>$27.868.939,00</t>
  </si>
  <si>
    <t>5285447</t>
  </si>
  <si>
    <t>25/11/2021</t>
  </si>
  <si>
    <t>$56.063.271,00</t>
  </si>
  <si>
    <t>5393555</t>
  </si>
  <si>
    <t>08/03/2022</t>
  </si>
  <si>
    <t>5291900</t>
  </si>
  <si>
    <t>03/12/2021</t>
  </si>
  <si>
    <t>$26.496.379,00</t>
  </si>
  <si>
    <t>5301609</t>
  </si>
  <si>
    <t>16/12/2021</t>
  </si>
  <si>
    <t>$104.492.409,00</t>
  </si>
  <si>
    <t>5308379</t>
  </si>
  <si>
    <t>06/01/2022</t>
  </si>
  <si>
    <t>$23.351.600,00</t>
  </si>
  <si>
    <t>5308387</t>
  </si>
  <si>
    <t>5323216</t>
  </si>
  <si>
    <t>27/12/2021</t>
  </si>
  <si>
    <t>5304625</t>
  </si>
  <si>
    <t>07/12/2021</t>
  </si>
  <si>
    <t>$1.909.648,00</t>
  </si>
  <si>
    <t>5351512</t>
  </si>
  <si>
    <t>02/02/2022</t>
  </si>
  <si>
    <t>$3.182.748,00</t>
  </si>
  <si>
    <t>5351503</t>
  </si>
  <si>
    <t>$4.595.092,00</t>
  </si>
  <si>
    <t>5323592</t>
  </si>
  <si>
    <t>21/01/2022</t>
  </si>
  <si>
    <t>$169.140.194,00</t>
  </si>
  <si>
    <t>5308374</t>
  </si>
  <si>
    <t>$540.448.595,00</t>
  </si>
  <si>
    <t>5308366</t>
  </si>
  <si>
    <t>$305.705.313,00</t>
  </si>
  <si>
    <t>5318272</t>
  </si>
  <si>
    <t>24/12/2021</t>
  </si>
  <si>
    <t>5313172</t>
  </si>
  <si>
    <t>28/12/2021</t>
  </si>
  <si>
    <t>$1.352.668,00
$15.416.434,00
$2.665.551,00
$5.629.484,00</t>
  </si>
  <si>
    <t>6265678
6366252
6366258
6366261</t>
  </si>
  <si>
    <t>22/05/2024
29/08/2024
29/08/2024
29/08/2024</t>
  </si>
  <si>
    <t>$18.639.284,00</t>
  </si>
  <si>
    <t>5435622</t>
  </si>
  <si>
    <t>12/04/2022</t>
  </si>
  <si>
    <t>5330724</t>
  </si>
  <si>
    <t>04/01/2022</t>
  </si>
  <si>
    <t>$8.891.803,00</t>
  </si>
  <si>
    <t>5339716</t>
  </si>
  <si>
    <t>$106.160.516,00</t>
  </si>
  <si>
    <t>5334649</t>
  </si>
  <si>
    <t>11/01/2022</t>
  </si>
  <si>
    <t>$9.119.050,00</t>
  </si>
  <si>
    <t>5893524</t>
  </si>
  <si>
    <t>25/05/2023</t>
  </si>
  <si>
    <t>$581.579,00</t>
  </si>
  <si>
    <t>5471438</t>
  </si>
  <si>
    <t>4838583</t>
  </si>
  <si>
    <t>4870685</t>
  </si>
  <si>
    <t>5308329</t>
  </si>
  <si>
    <t>7000495548
700495543</t>
  </si>
  <si>
    <t>27/02/2023
27/02/2023</t>
  </si>
  <si>
    <t>5385831</t>
  </si>
  <si>
    <t>5289579</t>
  </si>
  <si>
    <t>01/2025</t>
  </si>
  <si>
    <t>2022ER235457</t>
  </si>
  <si>
    <t xml:space="preserve"> SSFFS-11379</t>
  </si>
  <si>
    <t>01</t>
  </si>
  <si>
    <t>16</t>
  </si>
  <si>
    <t xml:space="preserve"> INSTITUTO DE CASAS FISCALES DEL EJERCITO</t>
  </si>
  <si>
    <t>kr  46  20 A  35</t>
  </si>
  <si>
    <t>05/2025</t>
  </si>
  <si>
    <t xml:space="preserve">2024ER134264 </t>
  </si>
  <si>
    <t>SSFFS-11582</t>
  </si>
  <si>
    <t>05</t>
  </si>
  <si>
    <t>1</t>
  </si>
  <si>
    <t>CONSORCIO SANTA ANA</t>
  </si>
  <si>
    <t xml:space="preserve"> Autopista norte CL  201</t>
  </si>
  <si>
    <t>17/2025</t>
  </si>
  <si>
    <t>2024ER54572
2024ER223885</t>
  </si>
  <si>
    <t>SSFFS-11536</t>
  </si>
  <si>
    <t>11</t>
  </si>
  <si>
    <t>CONSTRUCTORA CONCONCRETO S.A</t>
  </si>
  <si>
    <t>17.16</t>
  </si>
  <si>
    <t>18/2025</t>
  </si>
  <si>
    <t>2024ER198515</t>
  </si>
  <si>
    <t>SSFFS-11523
. SSFFS-11528</t>
  </si>
  <si>
    <t>23/12/2024
28/12/2024</t>
  </si>
  <si>
    <t>18</t>
  </si>
  <si>
    <t>AV KR  45  207-41
AK 45  205 35 
 AK 45 201 75</t>
  </si>
  <si>
    <t>143.22</t>
  </si>
  <si>
    <t>41/2025</t>
  </si>
  <si>
    <t>2024ER58524</t>
  </si>
  <si>
    <t>SSFFS-11535</t>
  </si>
  <si>
    <t>41</t>
  </si>
  <si>
    <t>AC 235  52  90</t>
  </si>
  <si>
    <t>5.88</t>
  </si>
  <si>
    <t>114/2025</t>
  </si>
  <si>
    <t>2024ER130034</t>
  </si>
  <si>
    <t>SSFFS-11621</t>
  </si>
  <si>
    <t>114</t>
  </si>
  <si>
    <t>04</t>
  </si>
  <si>
    <t>AC 37 SUR ENTRE KR 1 A 2 D</t>
  </si>
  <si>
    <t>208.89</t>
  </si>
  <si>
    <t>115/2025</t>
  </si>
  <si>
    <t>2024ER177761
2024ER248088</t>
  </si>
  <si>
    <t xml:space="preserve">SSFFS-00060 </t>
  </si>
  <si>
    <t>115</t>
  </si>
  <si>
    <t>AC 201 18 91</t>
  </si>
  <si>
    <t>116/2025</t>
  </si>
  <si>
    <t>2024ER45620</t>
  </si>
  <si>
    <t>SSFFS-11377</t>
  </si>
  <si>
    <t>116</t>
  </si>
  <si>
    <t>KR 55  188  95
KR 54D  189  99
CL 17  45  00</t>
  </si>
  <si>
    <t>221/2025</t>
  </si>
  <si>
    <t>2024ER136763</t>
  </si>
  <si>
    <t>SSFFS-00319</t>
  </si>
  <si>
    <t>221</t>
  </si>
  <si>
    <t>10</t>
  </si>
  <si>
    <t>INSTITUTO DISTRITAL DE RECREACIÓN Y DEPORTE IDRD</t>
  </si>
  <si>
    <t>CL 64 127  51</t>
  </si>
  <si>
    <t>841.66</t>
  </si>
  <si>
    <t>400/2025</t>
  </si>
  <si>
    <t>2024ER95650
2024ER95940</t>
  </si>
  <si>
    <t>SSFFS-00671</t>
  </si>
  <si>
    <t>400</t>
  </si>
  <si>
    <t>AV KR  15 No. 124 - 30</t>
  </si>
  <si>
    <t>459/2025</t>
  </si>
  <si>
    <t>2023ER244019
2023ER310448 
2023ER311268</t>
  </si>
  <si>
    <t>459</t>
  </si>
  <si>
    <t>CONCESIONARIA FERREA DE OCCIDENTE</t>
  </si>
  <si>
    <t>CL 22 KR  60  65</t>
  </si>
  <si>
    <t>460/2025</t>
  </si>
  <si>
    <t>SSFFS-00642</t>
  </si>
  <si>
    <t>460</t>
  </si>
  <si>
    <t>1216.37</t>
  </si>
  <si>
    <t>462/2025</t>
  </si>
  <si>
    <t>2023ER215932
2023ER287034
2024ER39276</t>
  </si>
  <si>
    <t>SSFFS-09320</t>
  </si>
  <si>
    <t>462</t>
  </si>
  <si>
    <t>TERRANUM DESARROLLO S.A.</t>
  </si>
  <si>
    <t>KR 86 Bis  52 A  61</t>
  </si>
  <si>
    <t>507/2025</t>
  </si>
  <si>
    <t>2024ER43099 
2024ER85649
2024ER87362
2024ER130446</t>
  </si>
  <si>
    <t xml:space="preserve">SSFFS-00863
SSFFS-00864 </t>
  </si>
  <si>
    <t>507</t>
  </si>
  <si>
    <t>OCESA COLOMBIA S.A.S</t>
  </si>
  <si>
    <t>AC 53  66  19</t>
  </si>
  <si>
    <t>477.44
30.81</t>
  </si>
  <si>
    <t>534/2025</t>
  </si>
  <si>
    <t xml:space="preserve">2024ER15387
2024ER113123 </t>
  </si>
  <si>
    <t>SSFFS-00792</t>
  </si>
  <si>
    <t>534</t>
  </si>
  <si>
    <t>VINCULO URBANO S.A.S</t>
  </si>
  <si>
    <t>CL 52 20 29</t>
  </si>
  <si>
    <t>555/2025</t>
  </si>
  <si>
    <t>2024ER242264</t>
  </si>
  <si>
    <t>SSFFS-00789</t>
  </si>
  <si>
    <t>555</t>
  </si>
  <si>
    <t>KR 116  78 B</t>
  </si>
  <si>
    <t>556/2025</t>
  </si>
  <si>
    <t>2024ER139345
2024ER219206</t>
  </si>
  <si>
    <t>SSFFS-00785</t>
  </si>
  <si>
    <t>556</t>
  </si>
  <si>
    <t>9</t>
  </si>
  <si>
    <t>CONSTRUCCIONES PLANIFICADAS S.A</t>
  </si>
  <si>
    <t>KR 71 D  12 D  45</t>
  </si>
  <si>
    <t>557/2025</t>
  </si>
  <si>
    <t>2023ER275368
2024ER32667
2024ER125561
2024ER130412</t>
  </si>
  <si>
    <t>SSFFS-00939</t>
  </si>
  <si>
    <t>557</t>
  </si>
  <si>
    <t>PRODESA Y CIA S.A</t>
  </si>
  <si>
    <t>KR 123  12A 21</t>
  </si>
  <si>
    <t>41.73</t>
  </si>
  <si>
    <t>0559/2025</t>
  </si>
  <si>
    <t>2024ER66778</t>
  </si>
  <si>
    <t>SSFFS-00787</t>
  </si>
  <si>
    <t>0559</t>
  </si>
  <si>
    <t>URBANIZADORA SANTA FE DE BOGOTA URBANSA S.A</t>
  </si>
  <si>
    <t xml:space="preserve">KR 115  153 - 03 </t>
  </si>
  <si>
    <t>17.25</t>
  </si>
  <si>
    <t>562/2025</t>
  </si>
  <si>
    <t>2024ER127910
2024ER243113</t>
  </si>
  <si>
    <t>SSFFS-00954</t>
  </si>
  <si>
    <t>AV KR  70  49  82</t>
  </si>
  <si>
    <t xml:space="preserve">1485.61
60.28 </t>
  </si>
  <si>
    <t>563/2025</t>
  </si>
  <si>
    <t>SSFFS-00790</t>
  </si>
  <si>
    <t>74.7</t>
  </si>
  <si>
    <t>567/2025</t>
  </si>
  <si>
    <t>2023ER92812
 2023ER94710
 2023ER160621
2023ER184665
2024ER49061</t>
  </si>
  <si>
    <t>SSFFS-00941</t>
  </si>
  <si>
    <t>567</t>
  </si>
  <si>
    <t>PARQUES Y FUNERARIAS S.A.S</t>
  </si>
  <si>
    <t xml:space="preserve"> AK 45 207 41</t>
  </si>
  <si>
    <t>568/2025</t>
  </si>
  <si>
    <t>2024ER186196
2024ER243223</t>
  </si>
  <si>
    <t>SSFFS-00940</t>
  </si>
  <si>
    <t>568</t>
  </si>
  <si>
    <t xml:space="preserve">SECRETARÍA DE EDUCACIÓN DEL DISTRITO </t>
  </si>
  <si>
    <t>CL 137B Sur 13 -05</t>
  </si>
  <si>
    <t>573/2025</t>
  </si>
  <si>
    <t>2024ER06995
2024ER73718</t>
  </si>
  <si>
    <t>SSFFS-01015</t>
  </si>
  <si>
    <t>573</t>
  </si>
  <si>
    <t>VECTOR
CONSTRUCCIONES S.A.S</t>
  </si>
  <si>
    <t>KR 19 A 78  80</t>
  </si>
  <si>
    <t>577/2025</t>
  </si>
  <si>
    <t>2024ER99133
2024ER192375</t>
  </si>
  <si>
    <t>SSFFS-01056</t>
  </si>
  <si>
    <t>577</t>
  </si>
  <si>
    <t>URBANIZADORA SANTA FE DE BOGOTA URBANSA SA</t>
  </si>
  <si>
    <t xml:space="preserve"> KR 13 33  78</t>
  </si>
  <si>
    <t>5.57</t>
  </si>
  <si>
    <t>579/2025</t>
  </si>
  <si>
    <t>SSFFS-01055</t>
  </si>
  <si>
    <t>579</t>
  </si>
  <si>
    <t>75.13</t>
  </si>
  <si>
    <t>602/2025</t>
  </si>
  <si>
    <t>2023ER246411</t>
  </si>
  <si>
    <t>SSFFS-01045</t>
  </si>
  <si>
    <t>602</t>
  </si>
  <si>
    <t>AMARILO
S.A.S</t>
  </si>
  <si>
    <t>TV 60  106  62</t>
  </si>
  <si>
    <t>56.67</t>
  </si>
  <si>
    <t>603/2025</t>
  </si>
  <si>
    <t>2024ER159882
2024ER262937</t>
  </si>
  <si>
    <t>SSFFS-01099</t>
  </si>
  <si>
    <t>603</t>
  </si>
  <si>
    <t>19</t>
  </si>
  <si>
    <t>CL 57 R Sur 76  61</t>
  </si>
  <si>
    <t>158.73</t>
  </si>
  <si>
    <t>604/2025</t>
  </si>
  <si>
    <t xml:space="preserve"> 2024ER159882
2024ER262937</t>
  </si>
  <si>
    <t>SSFFS-01096</t>
  </si>
  <si>
    <t>604</t>
  </si>
  <si>
    <t>KR 76 57 R  47 SUR</t>
  </si>
  <si>
    <t xml:space="preserve">6.28
3.1 </t>
  </si>
  <si>
    <t>605/2025</t>
  </si>
  <si>
    <t>2024ER269081</t>
  </si>
  <si>
    <t>SSFFS-01097</t>
  </si>
  <si>
    <t>605</t>
  </si>
  <si>
    <t>12</t>
  </si>
  <si>
    <t>AV KR 68 CL 66 C 
CL 67 F</t>
  </si>
  <si>
    <t>607/2025</t>
  </si>
  <si>
    <t>2024ER205779
2024ER265696</t>
  </si>
  <si>
    <t>SSFFS-01013</t>
  </si>
  <si>
    <t>607</t>
  </si>
  <si>
    <t>FUNDACION GIMNASIO MODERNO</t>
  </si>
  <si>
    <t>CL 74  9  90</t>
  </si>
  <si>
    <t xml:space="preserve">39.68
3.59 </t>
  </si>
  <si>
    <t>608/2025</t>
  </si>
  <si>
    <t>2024ER309727
2024ER95089
 2024ER95936</t>
  </si>
  <si>
    <t>SSFFS-01108</t>
  </si>
  <si>
    <t>608</t>
  </si>
  <si>
    <t>CONSTRUCTORA COLPATRIA S.A.S</t>
  </si>
  <si>
    <t>AV CL 127  54 A  40</t>
  </si>
  <si>
    <t>609/2025</t>
  </si>
  <si>
    <t>2023ER312897
2024ER28038
2024ER200021</t>
  </si>
  <si>
    <t>SSFFS-01016</t>
  </si>
  <si>
    <t>609</t>
  </si>
  <si>
    <t>AK 14 64 A -70 Sur IN 1</t>
  </si>
  <si>
    <t>621/2025</t>
  </si>
  <si>
    <t>SSFFS-01046</t>
  </si>
  <si>
    <t>621</t>
  </si>
  <si>
    <t>69.89
6.65</t>
  </si>
  <si>
    <t>644/2025</t>
  </si>
  <si>
    <t>2024ER76999
2024ER122482</t>
  </si>
  <si>
    <t>SSFFS- SSFFS-01256</t>
  </si>
  <si>
    <t>644</t>
  </si>
  <si>
    <t>AV KR  68  67 G  26</t>
  </si>
  <si>
    <t>645/2025</t>
  </si>
  <si>
    <t>2024ER238856
2025EE17043</t>
  </si>
  <si>
    <t>SSFFS-01140</t>
  </si>
  <si>
    <t>645</t>
  </si>
  <si>
    <t>AV KR  68  49 A 95</t>
  </si>
  <si>
    <t>646/2025</t>
  </si>
  <si>
    <t>2024ER60521</t>
  </si>
  <si>
    <t>SSFFS-00937</t>
  </si>
  <si>
    <t>646</t>
  </si>
  <si>
    <t>3</t>
  </si>
  <si>
    <t>DESARROLLO CANDELARIA S.A.S</t>
  </si>
  <si>
    <t>KR 5  6 A  73</t>
  </si>
  <si>
    <t>733/2025</t>
  </si>
  <si>
    <t>2024ER231723</t>
  </si>
  <si>
    <t>SSFFS-01141</t>
  </si>
  <si>
    <t>INVERSIONES FAMOSO S.A.S</t>
  </si>
  <si>
    <t>CL 9 12  23</t>
  </si>
  <si>
    <t>734/2025</t>
  </si>
  <si>
    <t>2024ER227768</t>
  </si>
  <si>
    <t>SSFFS-01429
SSFFS-01426</t>
  </si>
  <si>
    <t>734</t>
  </si>
  <si>
    <t>MULTIFAMILIARES PEPE 8 S.A.S</t>
  </si>
  <si>
    <t>KR 22  101  85</t>
  </si>
  <si>
    <t>735/2025</t>
  </si>
  <si>
    <t xml:space="preserve">2024ER247316
2025ER04276 </t>
  </si>
  <si>
    <t>. SSFFS-01498</t>
  </si>
  <si>
    <t>735</t>
  </si>
  <si>
    <t>ROCA DISEÑO Y CONSTRUCCIÓN S.A.S</t>
  </si>
  <si>
    <t>KR 32  25B 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</si>
</sst>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dd&quot;/&quot;mm&quot;/&quot;yyyy"/>
    <numFmt numFmtId="165" formatCode="[$ $]#,##0.00"/>
    <numFmt numFmtId="166" formatCode="dd/mm/yyyy"/>
    <numFmt numFmtId="167" formatCode="d/m/yyyy"/>
    <numFmt numFmtId="170" formatCode="&quot;$&quot;\ #,##0.00"/>
    <numFmt numFmtId="171" formatCode="[$$]#,##0.00"/>
  </numFmts>
  <fonts count="5" x14ac:knownFonts="1">
    <font>
      <sz val="11"/>
      <color theme="1"/>
      <name val="Aptos Narrow"/>
      <family val="2"/>
      <scheme val="minor"/>
    </font>
    <font>
      <b/>
      <sz val="9"/>
      <color theme="1"/>
      <name val="Calibri"/>
    </font>
    <font>
      <sz val="9"/>
      <color theme="1"/>
      <name val="Calibri"/>
    </font>
    <font>
      <sz val="9"/>
      <color rgb="FF000000"/>
      <name val="Calibri"/>
    </font>
    <font>
      <sz val="8"/>
      <color theme="1"/>
      <name val="Aptos Narrow"/>
      <family val="2"/>
      <scheme val="minor"/>
    </font>
  </fonts>
  <fills count="9">
    <fill>
      <patternFill patternType="none"/>
    </fill>
    <fill>
      <patternFill patternType="gray125"/>
    </fill>
    <fill>
      <patternFill patternType="solid">
        <fgColor rgb="FF00FF00"/>
        <bgColor rgb="FF00FF00"/>
      </patternFill>
    </fill>
    <fill>
      <patternFill patternType="solid">
        <fgColor rgb="FFFFFFFF"/>
        <bgColor rgb="FFFFFFFF"/>
      </patternFill>
    </fill>
    <fill>
      <patternFill patternType="solid">
        <fgColor rgb="FFFFFF00"/>
        <bgColor rgb="FFFFFF00"/>
      </patternFill>
    </fill>
    <fill>
      <patternFill patternType="solid">
        <fgColor theme="0"/>
        <bgColor theme="0"/>
      </patternFill>
    </fill>
    <fill>
      <patternFill patternType="solid">
        <fgColor rgb="FFF1C232"/>
        <bgColor rgb="FFF1C232"/>
      </patternFill>
    </fill>
    <fill>
      <patternFill patternType="solid">
        <fgColor rgb="FF9FC5E8"/>
        <bgColor rgb="FF9FC5E8"/>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0" fontId="0" fillId="0" borderId="0" xfId="0" applyNumberFormat="1"/>
    <xf numFmtId="170" fontId="0" fillId="0" borderId="0" xfId="0" applyNumberFormat="1"/>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165" fontId="1" fillId="7" borderId="1" xfId="0" applyNumberFormat="1" applyFont="1" applyFill="1" applyBorder="1" applyAlignment="1">
      <alignment horizontal="center" vertical="center" wrapText="1"/>
    </xf>
    <xf numFmtId="49" fontId="1" fillId="7" borderId="1" xfId="0" applyNumberFormat="1" applyFont="1" applyFill="1" applyBorder="1" applyAlignment="1">
      <alignment horizontal="center" vertical="center" wrapText="1"/>
    </xf>
    <xf numFmtId="14" fontId="1" fillId="7"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171" fontId="2" fillId="0" borderId="1" xfId="0" applyNumberFormat="1" applyFont="1" applyBorder="1" applyAlignment="1">
      <alignment horizontal="center" vertical="center"/>
    </xf>
    <xf numFmtId="14"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wrapText="1"/>
    </xf>
    <xf numFmtId="49" fontId="2" fillId="3" borderId="1" xfId="0" applyNumberFormat="1" applyFont="1" applyFill="1" applyBorder="1" applyAlignment="1">
      <alignment horizontal="center" vertical="center"/>
    </xf>
    <xf numFmtId="0" fontId="3" fillId="0" borderId="1" xfId="0" applyFont="1" applyBorder="1" applyAlignment="1">
      <alignment horizontal="center" vertical="center" wrapText="1"/>
    </xf>
    <xf numFmtId="165" fontId="3"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xf>
    <xf numFmtId="49" fontId="2" fillId="5" borderId="1" xfId="0" applyNumberFormat="1" applyFont="1" applyFill="1" applyBorder="1" applyAlignment="1">
      <alignment horizontal="center" vertical="center"/>
    </xf>
    <xf numFmtId="164" fontId="2" fillId="5" borderId="1" xfId="0" applyNumberFormat="1" applyFont="1" applyFill="1" applyBorder="1" applyAlignment="1">
      <alignment horizontal="center" vertical="center"/>
    </xf>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165" fontId="2" fillId="5" borderId="1" xfId="0" applyNumberFormat="1" applyFont="1" applyFill="1" applyBorder="1" applyAlignment="1">
      <alignment horizontal="center" vertical="center"/>
    </xf>
    <xf numFmtId="2" fontId="2" fillId="5" borderId="1" xfId="0" applyNumberFormat="1" applyFont="1" applyFill="1" applyBorder="1" applyAlignment="1">
      <alignment horizontal="center" vertical="center"/>
    </xf>
    <xf numFmtId="166" fontId="2" fillId="0" borderId="1" xfId="0" applyNumberFormat="1" applyFont="1" applyBorder="1" applyAlignment="1">
      <alignment horizontal="center" vertical="center"/>
    </xf>
    <xf numFmtId="0" fontId="2" fillId="4" borderId="1" xfId="0" applyFont="1" applyFill="1" applyBorder="1" applyAlignment="1">
      <alignment horizontal="center" vertical="center"/>
    </xf>
    <xf numFmtId="49" fontId="2" fillId="4" borderId="1" xfId="0"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6"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wrapText="1"/>
    </xf>
    <xf numFmtId="165" fontId="2" fillId="4" borderId="1" xfId="0" applyNumberFormat="1" applyFont="1" applyFill="1" applyBorder="1" applyAlignment="1">
      <alignment horizontal="center" vertical="center"/>
    </xf>
    <xf numFmtId="2" fontId="2" fillId="4" borderId="1" xfId="0" applyNumberFormat="1" applyFont="1" applyFill="1" applyBorder="1" applyAlignment="1">
      <alignment horizontal="center" vertical="center"/>
    </xf>
    <xf numFmtId="49" fontId="2" fillId="3" borderId="1"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166"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wrapText="1"/>
    </xf>
    <xf numFmtId="165" fontId="2" fillId="3" borderId="1" xfId="0" applyNumberFormat="1" applyFont="1" applyFill="1" applyBorder="1" applyAlignment="1">
      <alignment horizontal="center" vertical="center"/>
    </xf>
    <xf numFmtId="2" fontId="2" fillId="3" borderId="1" xfId="0" applyNumberFormat="1" applyFont="1" applyFill="1" applyBorder="1" applyAlignment="1">
      <alignment horizontal="center" vertical="center"/>
    </xf>
    <xf numFmtId="0" fontId="2" fillId="6" borderId="1" xfId="0" applyFont="1" applyFill="1" applyBorder="1" applyAlignment="1">
      <alignment horizontal="center" vertical="center"/>
    </xf>
    <xf numFmtId="49" fontId="2"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166" fontId="2" fillId="6" borderId="1" xfId="0" applyNumberFormat="1" applyFont="1" applyFill="1" applyBorder="1" applyAlignment="1">
      <alignment horizontal="center" vertical="center"/>
    </xf>
    <xf numFmtId="0" fontId="2" fillId="6" borderId="1" xfId="0" applyFont="1" applyFill="1" applyBorder="1" applyAlignment="1">
      <alignment horizontal="center" vertical="center" wrapText="1"/>
    </xf>
    <xf numFmtId="165" fontId="2" fillId="6" borderId="1" xfId="0" applyNumberFormat="1" applyFont="1" applyFill="1" applyBorder="1" applyAlignment="1">
      <alignment horizontal="center" vertical="center"/>
    </xf>
    <xf numFmtId="2" fontId="2" fillId="6" borderId="1" xfId="0" applyNumberFormat="1" applyFont="1" applyFill="1" applyBorder="1" applyAlignment="1">
      <alignment horizontal="center" vertical="center"/>
    </xf>
    <xf numFmtId="167" fontId="2" fillId="0" borderId="1" xfId="0" applyNumberFormat="1" applyFont="1" applyBorder="1" applyAlignment="1">
      <alignment horizontal="center" vertical="center"/>
    </xf>
    <xf numFmtId="0" fontId="0" fillId="0" borderId="1" xfId="0" applyBorder="1"/>
    <xf numFmtId="2" fontId="2" fillId="8" borderId="1" xfId="0" applyNumberFormat="1" applyFont="1" applyFill="1" applyBorder="1" applyAlignment="1">
      <alignment horizontal="center" vertical="center"/>
    </xf>
    <xf numFmtId="0" fontId="2" fillId="0" borderId="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AFCEA-FF84-4139-9AFF-D6455B0EE260}">
  <dimension ref="A1:R872"/>
  <sheetViews>
    <sheetView tabSelected="1" topLeftCell="A525" workbookViewId="0">
      <selection activeCell="M1" sqref="M1"/>
    </sheetView>
  </sheetViews>
  <sheetFormatPr baseColWidth="10" defaultRowHeight="15" x14ac:dyDescent="0.25"/>
  <cols>
    <col min="5" max="5" width="13.140625" customWidth="1"/>
    <col min="6" max="6" width="22.140625" customWidth="1"/>
    <col min="10" max="10" width="19.42578125" customWidth="1"/>
    <col min="11" max="11" width="18.42578125" customWidth="1"/>
    <col min="12" max="12" width="14.28515625" bestFit="1" customWidth="1"/>
    <col min="13" max="13" width="16.5703125" style="1" customWidth="1"/>
    <col min="14" max="14" width="19.42578125" customWidth="1"/>
  </cols>
  <sheetData>
    <row r="1" spans="1:16" ht="36" x14ac:dyDescent="0.25">
      <c r="A1" s="5" t="s">
        <v>0</v>
      </c>
      <c r="B1" s="6" t="s">
        <v>1</v>
      </c>
      <c r="C1" s="5" t="s">
        <v>2</v>
      </c>
      <c r="D1" s="5" t="s">
        <v>3</v>
      </c>
      <c r="E1" s="7" t="s">
        <v>4</v>
      </c>
      <c r="F1" s="6" t="s">
        <v>5</v>
      </c>
      <c r="G1" s="7" t="s">
        <v>6</v>
      </c>
      <c r="H1" s="5" t="s">
        <v>7</v>
      </c>
      <c r="I1" s="5" t="s">
        <v>8</v>
      </c>
      <c r="J1" s="5" t="s">
        <v>9</v>
      </c>
      <c r="K1" s="5" t="s">
        <v>10</v>
      </c>
      <c r="L1" s="8" t="s">
        <v>11</v>
      </c>
      <c r="M1" s="9" t="s">
        <v>12</v>
      </c>
      <c r="N1" s="10" t="s">
        <v>3949</v>
      </c>
      <c r="O1" s="11" t="s">
        <v>3950</v>
      </c>
      <c r="P1" s="12" t="s">
        <v>3951</v>
      </c>
    </row>
    <row r="2" spans="1:16" ht="22.5" x14ac:dyDescent="0.25">
      <c r="A2" s="3">
        <v>2025</v>
      </c>
      <c r="B2" s="3" t="s">
        <v>4847</v>
      </c>
      <c r="C2" s="3" t="s">
        <v>4848</v>
      </c>
      <c r="D2" s="3" t="s">
        <v>4849</v>
      </c>
      <c r="E2" s="4">
        <v>45652</v>
      </c>
      <c r="F2" s="3" t="s">
        <v>4850</v>
      </c>
      <c r="G2" s="4">
        <v>45659</v>
      </c>
      <c r="H2" s="3" t="s">
        <v>4851</v>
      </c>
      <c r="I2" s="3" t="s">
        <v>157</v>
      </c>
      <c r="J2" s="3" t="s">
        <v>4852</v>
      </c>
      <c r="K2" s="3" t="s">
        <v>4853</v>
      </c>
      <c r="L2" s="56"/>
      <c r="M2" s="3">
        <v>46.07</v>
      </c>
      <c r="N2" s="14"/>
      <c r="O2" s="21"/>
      <c r="P2" s="56"/>
    </row>
    <row r="3" spans="1:16" x14ac:dyDescent="0.25">
      <c r="A3" s="3">
        <v>2025</v>
      </c>
      <c r="B3" s="3" t="s">
        <v>4854</v>
      </c>
      <c r="C3" s="3" t="s">
        <v>4855</v>
      </c>
      <c r="D3" s="3" t="s">
        <v>4856</v>
      </c>
      <c r="E3" s="4">
        <v>45656</v>
      </c>
      <c r="F3" s="3" t="s">
        <v>4857</v>
      </c>
      <c r="G3" s="4">
        <v>45659</v>
      </c>
      <c r="H3" s="3" t="s">
        <v>4858</v>
      </c>
      <c r="I3" s="3" t="s">
        <v>157</v>
      </c>
      <c r="J3" s="3" t="s">
        <v>4859</v>
      </c>
      <c r="K3" s="3" t="s">
        <v>4860</v>
      </c>
      <c r="L3" s="56"/>
      <c r="M3" s="3">
        <v>41.67</v>
      </c>
      <c r="N3" s="14"/>
      <c r="O3" s="21"/>
      <c r="P3" s="56"/>
    </row>
    <row r="4" spans="1:16" ht="22.5" x14ac:dyDescent="0.25">
      <c r="A4" s="3">
        <v>2025</v>
      </c>
      <c r="B4" s="3" t="s">
        <v>4861</v>
      </c>
      <c r="C4" s="3" t="s">
        <v>4862</v>
      </c>
      <c r="D4" s="3" t="s">
        <v>4863</v>
      </c>
      <c r="E4" s="4">
        <v>45654</v>
      </c>
      <c r="F4" s="3" t="s">
        <v>3585</v>
      </c>
      <c r="G4" s="4">
        <v>45660</v>
      </c>
      <c r="H4" s="3" t="s">
        <v>4864</v>
      </c>
      <c r="I4" s="3" t="s">
        <v>157</v>
      </c>
      <c r="J4" s="3" t="s">
        <v>4865</v>
      </c>
      <c r="K4" s="3" t="s">
        <v>1605</v>
      </c>
      <c r="L4" s="56"/>
      <c r="M4" s="3" t="s">
        <v>4866</v>
      </c>
      <c r="N4" s="14"/>
      <c r="O4" s="21"/>
      <c r="P4" s="56"/>
    </row>
    <row r="5" spans="1:16" ht="33.75" x14ac:dyDescent="0.25">
      <c r="A5" s="3">
        <v>2025</v>
      </c>
      <c r="B5" s="3" t="s">
        <v>4867</v>
      </c>
      <c r="C5" s="3" t="s">
        <v>4868</v>
      </c>
      <c r="D5" s="3" t="s">
        <v>4869</v>
      </c>
      <c r="E5" s="4" t="s">
        <v>4870</v>
      </c>
      <c r="F5" s="3" t="s">
        <v>4871</v>
      </c>
      <c r="G5" s="4">
        <v>45660</v>
      </c>
      <c r="H5" s="3" t="s">
        <v>4864</v>
      </c>
      <c r="I5" s="3" t="s">
        <v>150</v>
      </c>
      <c r="J5" s="3" t="s">
        <v>249</v>
      </c>
      <c r="K5" s="3" t="s">
        <v>4872</v>
      </c>
      <c r="L5" s="56"/>
      <c r="M5" s="3" t="s">
        <v>4873</v>
      </c>
      <c r="N5" s="14"/>
      <c r="O5" s="21"/>
      <c r="P5" s="56"/>
    </row>
    <row r="6" spans="1:16" ht="22.5" x14ac:dyDescent="0.25">
      <c r="A6" s="3">
        <v>2025</v>
      </c>
      <c r="B6" s="3" t="s">
        <v>4874</v>
      </c>
      <c r="C6" s="3" t="s">
        <v>4875</v>
      </c>
      <c r="D6" s="3" t="s">
        <v>4876</v>
      </c>
      <c r="E6" s="4">
        <v>45654</v>
      </c>
      <c r="F6" s="3" t="s">
        <v>4877</v>
      </c>
      <c r="G6" s="4">
        <v>45663</v>
      </c>
      <c r="H6" s="3" t="s">
        <v>4864</v>
      </c>
      <c r="I6" s="3" t="s">
        <v>157</v>
      </c>
      <c r="J6" s="3" t="s">
        <v>4865</v>
      </c>
      <c r="K6" s="3" t="s">
        <v>4878</v>
      </c>
      <c r="L6" s="56"/>
      <c r="M6" s="3" t="s">
        <v>4879</v>
      </c>
      <c r="N6" s="14"/>
      <c r="O6" s="21"/>
      <c r="P6" s="56"/>
    </row>
    <row r="7" spans="1:16" ht="22.5" x14ac:dyDescent="0.25">
      <c r="A7" s="3">
        <v>2025</v>
      </c>
      <c r="B7" s="3" t="s">
        <v>4880</v>
      </c>
      <c r="C7" s="3" t="s">
        <v>4881</v>
      </c>
      <c r="D7" s="3" t="s">
        <v>4882</v>
      </c>
      <c r="E7" s="4">
        <v>45656</v>
      </c>
      <c r="F7" s="3" t="s">
        <v>4883</v>
      </c>
      <c r="G7" s="4">
        <v>45671</v>
      </c>
      <c r="H7" s="3" t="s">
        <v>4884</v>
      </c>
      <c r="I7" s="3" t="s">
        <v>150</v>
      </c>
      <c r="J7" s="3" t="s">
        <v>973</v>
      </c>
      <c r="K7" s="3" t="s">
        <v>4885</v>
      </c>
      <c r="L7" s="56"/>
      <c r="M7" s="3" t="s">
        <v>4886</v>
      </c>
      <c r="N7" s="14"/>
      <c r="O7" s="21"/>
      <c r="P7" s="56"/>
    </row>
    <row r="8" spans="1:16" ht="22.5" x14ac:dyDescent="0.25">
      <c r="A8" s="3">
        <v>2025</v>
      </c>
      <c r="B8" s="3" t="s">
        <v>4887</v>
      </c>
      <c r="C8" s="3" t="s">
        <v>4888</v>
      </c>
      <c r="D8" s="3" t="s">
        <v>4889</v>
      </c>
      <c r="E8" s="4">
        <v>45661</v>
      </c>
      <c r="F8" s="3" t="s">
        <v>4890</v>
      </c>
      <c r="G8" s="4">
        <v>45671</v>
      </c>
      <c r="H8" s="3" t="s">
        <v>4858</v>
      </c>
      <c r="I8" s="3" t="s">
        <v>157</v>
      </c>
      <c r="J8" s="3" t="s">
        <v>4859</v>
      </c>
      <c r="K8" s="3" t="s">
        <v>4891</v>
      </c>
      <c r="L8" s="56"/>
      <c r="M8" s="3">
        <v>151.91</v>
      </c>
      <c r="N8" s="14"/>
      <c r="O8" s="21"/>
      <c r="P8" s="56"/>
    </row>
    <row r="9" spans="1:16" ht="33.75" x14ac:dyDescent="0.25">
      <c r="A9" s="3">
        <v>2025</v>
      </c>
      <c r="B9" s="3" t="s">
        <v>4892</v>
      </c>
      <c r="C9" s="3" t="s">
        <v>4893</v>
      </c>
      <c r="D9" s="3" t="s">
        <v>4894</v>
      </c>
      <c r="E9" s="4">
        <v>45652</v>
      </c>
      <c r="F9" s="3" t="s">
        <v>4895</v>
      </c>
      <c r="G9" s="4">
        <v>45671</v>
      </c>
      <c r="H9" s="3" t="s">
        <v>4864</v>
      </c>
      <c r="I9" s="3" t="s">
        <v>157</v>
      </c>
      <c r="J9" s="3" t="s">
        <v>249</v>
      </c>
      <c r="K9" s="3" t="s">
        <v>4896</v>
      </c>
      <c r="L9" s="56"/>
      <c r="M9" s="3">
        <v>981.03</v>
      </c>
      <c r="N9" s="14"/>
      <c r="O9" s="21"/>
      <c r="P9" s="56"/>
    </row>
    <row r="10" spans="1:16" ht="33.75" x14ac:dyDescent="0.25">
      <c r="A10" s="3">
        <v>2025</v>
      </c>
      <c r="B10" s="3" t="s">
        <v>4897</v>
      </c>
      <c r="C10" s="3" t="s">
        <v>4898</v>
      </c>
      <c r="D10" s="3" t="s">
        <v>4899</v>
      </c>
      <c r="E10" s="4">
        <v>45671</v>
      </c>
      <c r="F10" s="3" t="s">
        <v>4900</v>
      </c>
      <c r="G10" s="4">
        <v>45678</v>
      </c>
      <c r="H10" s="3" t="s">
        <v>4901</v>
      </c>
      <c r="I10" s="3" t="s">
        <v>150</v>
      </c>
      <c r="J10" s="3" t="s">
        <v>4902</v>
      </c>
      <c r="K10" s="3" t="s">
        <v>4903</v>
      </c>
      <c r="L10" s="56"/>
      <c r="M10" s="3" t="s">
        <v>4904</v>
      </c>
      <c r="N10" s="14"/>
      <c r="O10" s="21"/>
      <c r="P10" s="56"/>
    </row>
    <row r="11" spans="1:16" ht="33.75" x14ac:dyDescent="0.25">
      <c r="A11" s="3">
        <v>2025</v>
      </c>
      <c r="B11" s="3" t="s">
        <v>4905</v>
      </c>
      <c r="C11" s="3" t="s">
        <v>4906</v>
      </c>
      <c r="D11" s="3" t="s">
        <v>4907</v>
      </c>
      <c r="E11" s="4">
        <v>45707</v>
      </c>
      <c r="F11" s="3" t="s">
        <v>4908</v>
      </c>
      <c r="G11" s="4">
        <v>45707</v>
      </c>
      <c r="H11" s="3" t="s">
        <v>892</v>
      </c>
      <c r="I11" s="3" t="s">
        <v>157</v>
      </c>
      <c r="J11" s="3" t="s">
        <v>699</v>
      </c>
      <c r="K11" s="3" t="s">
        <v>4909</v>
      </c>
      <c r="L11" s="56"/>
      <c r="M11" s="3">
        <v>121.82</v>
      </c>
      <c r="N11" s="14"/>
      <c r="O11" s="21"/>
      <c r="P11" s="56"/>
    </row>
    <row r="12" spans="1:16" ht="33.75" x14ac:dyDescent="0.25">
      <c r="A12" s="3">
        <v>2025</v>
      </c>
      <c r="B12" s="3" t="s">
        <v>4910</v>
      </c>
      <c r="C12" s="3" t="s">
        <v>4911</v>
      </c>
      <c r="D12" s="3" t="s">
        <v>2277</v>
      </c>
      <c r="E12" s="4">
        <v>45702</v>
      </c>
      <c r="F12" s="3" t="s">
        <v>4912</v>
      </c>
      <c r="G12" s="4">
        <v>45715</v>
      </c>
      <c r="H12" s="3" t="s">
        <v>4851</v>
      </c>
      <c r="I12" s="3" t="s">
        <v>150</v>
      </c>
      <c r="J12" s="3" t="s">
        <v>4913</v>
      </c>
      <c r="K12" s="3" t="s">
        <v>4914</v>
      </c>
      <c r="L12" s="56"/>
      <c r="M12" s="3">
        <v>94.42</v>
      </c>
      <c r="N12" s="14"/>
      <c r="O12" s="21"/>
      <c r="P12" s="56"/>
    </row>
    <row r="13" spans="1:16" ht="33.75" x14ac:dyDescent="0.25">
      <c r="A13" s="3">
        <v>2025</v>
      </c>
      <c r="B13" s="3" t="s">
        <v>4915</v>
      </c>
      <c r="C13" s="3" t="s">
        <v>4911</v>
      </c>
      <c r="D13" s="3" t="s">
        <v>4916</v>
      </c>
      <c r="E13" s="4">
        <v>46005</v>
      </c>
      <c r="F13" s="3" t="s">
        <v>4917</v>
      </c>
      <c r="G13" s="4">
        <v>45715</v>
      </c>
      <c r="H13" s="3" t="s">
        <v>4851</v>
      </c>
      <c r="I13" s="3" t="s">
        <v>157</v>
      </c>
      <c r="J13" s="3" t="s">
        <v>4913</v>
      </c>
      <c r="K13" s="3" t="s">
        <v>4914</v>
      </c>
      <c r="L13" s="56"/>
      <c r="M13" s="3" t="s">
        <v>4918</v>
      </c>
      <c r="N13" s="14"/>
      <c r="O13" s="21"/>
      <c r="P13" s="56"/>
    </row>
    <row r="14" spans="1:16" ht="33.75" x14ac:dyDescent="0.25">
      <c r="A14" s="3">
        <v>2025</v>
      </c>
      <c r="B14" s="3" t="s">
        <v>4919</v>
      </c>
      <c r="C14" s="3" t="s">
        <v>4920</v>
      </c>
      <c r="D14" s="3" t="s">
        <v>4921</v>
      </c>
      <c r="E14" s="4">
        <v>45589</v>
      </c>
      <c r="F14" s="3" t="s">
        <v>4922</v>
      </c>
      <c r="G14" s="4">
        <v>45715</v>
      </c>
      <c r="H14" s="3" t="s">
        <v>4901</v>
      </c>
      <c r="I14" s="3" t="s">
        <v>157</v>
      </c>
      <c r="J14" s="3" t="s">
        <v>4923</v>
      </c>
      <c r="K14" s="3" t="s">
        <v>4924</v>
      </c>
      <c r="L14" s="56"/>
      <c r="M14" s="3">
        <v>57.85</v>
      </c>
      <c r="N14" s="14"/>
      <c r="O14" s="21"/>
      <c r="P14" s="56"/>
    </row>
    <row r="15" spans="1:16" ht="45" x14ac:dyDescent="0.25">
      <c r="A15" s="3">
        <v>2025</v>
      </c>
      <c r="B15" s="3" t="s">
        <v>4925</v>
      </c>
      <c r="C15" s="3" t="s">
        <v>4926</v>
      </c>
      <c r="D15" s="3" t="s">
        <v>4927</v>
      </c>
      <c r="E15" s="4">
        <v>45720</v>
      </c>
      <c r="F15" s="3" t="s">
        <v>4928</v>
      </c>
      <c r="G15" s="4">
        <v>45720</v>
      </c>
      <c r="H15" s="3" t="s">
        <v>1012</v>
      </c>
      <c r="I15" s="3" t="s">
        <v>157</v>
      </c>
      <c r="J15" s="3" t="s">
        <v>4929</v>
      </c>
      <c r="K15" s="3" t="s">
        <v>4930</v>
      </c>
      <c r="L15" s="56"/>
      <c r="M15" s="3" t="s">
        <v>4931</v>
      </c>
      <c r="N15" s="14"/>
      <c r="O15" s="21"/>
      <c r="P15" s="56"/>
    </row>
    <row r="16" spans="1:16" ht="22.5" x14ac:dyDescent="0.25">
      <c r="A16" s="3">
        <v>2025</v>
      </c>
      <c r="B16" s="3" t="s">
        <v>4932</v>
      </c>
      <c r="C16" s="3" t="s">
        <v>4933</v>
      </c>
      <c r="D16" s="3" t="s">
        <v>4934</v>
      </c>
      <c r="E16" s="4">
        <v>45715</v>
      </c>
      <c r="F16" s="3" t="s">
        <v>4935</v>
      </c>
      <c r="G16" s="4">
        <v>45725</v>
      </c>
      <c r="H16" s="3" t="s">
        <v>1012</v>
      </c>
      <c r="I16" s="3" t="s">
        <v>157</v>
      </c>
      <c r="J16" s="3" t="s">
        <v>4936</v>
      </c>
      <c r="K16" s="3" t="s">
        <v>4937</v>
      </c>
      <c r="L16" s="56"/>
      <c r="M16" s="3">
        <v>5.42</v>
      </c>
      <c r="N16" s="14"/>
      <c r="O16" s="21"/>
      <c r="P16" s="56"/>
    </row>
    <row r="17" spans="1:16" x14ac:dyDescent="0.25">
      <c r="A17" s="3">
        <v>2025</v>
      </c>
      <c r="B17" s="3" t="s">
        <v>4938</v>
      </c>
      <c r="C17" s="3" t="s">
        <v>4939</v>
      </c>
      <c r="D17" s="3" t="s">
        <v>4940</v>
      </c>
      <c r="E17" s="4">
        <v>45715</v>
      </c>
      <c r="F17" s="3" t="s">
        <v>4941</v>
      </c>
      <c r="G17" s="4">
        <v>45730</v>
      </c>
      <c r="H17" s="3" t="s">
        <v>4901</v>
      </c>
      <c r="I17" s="3" t="s">
        <v>157</v>
      </c>
      <c r="J17" s="3" t="s">
        <v>317</v>
      </c>
      <c r="K17" s="3" t="s">
        <v>4942</v>
      </c>
      <c r="L17" s="56"/>
      <c r="M17" s="3">
        <v>30.68</v>
      </c>
      <c r="N17" s="14"/>
      <c r="O17" s="21"/>
      <c r="P17" s="56"/>
    </row>
    <row r="18" spans="1:16" ht="22.5" x14ac:dyDescent="0.25">
      <c r="A18" s="3">
        <v>2025</v>
      </c>
      <c r="B18" s="3" t="s">
        <v>4943</v>
      </c>
      <c r="C18" s="3" t="s">
        <v>4944</v>
      </c>
      <c r="D18" s="3" t="s">
        <v>4945</v>
      </c>
      <c r="E18" s="4">
        <v>45715</v>
      </c>
      <c r="F18" s="3" t="s">
        <v>4946</v>
      </c>
      <c r="G18" s="4">
        <v>45730</v>
      </c>
      <c r="H18" s="3" t="s">
        <v>4947</v>
      </c>
      <c r="I18" s="3" t="s">
        <v>157</v>
      </c>
      <c r="J18" s="3" t="s">
        <v>4948</v>
      </c>
      <c r="K18" s="3" t="s">
        <v>4949</v>
      </c>
      <c r="L18" s="56"/>
      <c r="M18" s="3">
        <v>91.88</v>
      </c>
      <c r="N18" s="14"/>
      <c r="O18" s="21"/>
      <c r="P18" s="56"/>
    </row>
    <row r="19" spans="1:16" ht="45" x14ac:dyDescent="0.25">
      <c r="A19" s="3">
        <v>2025</v>
      </c>
      <c r="B19" s="3" t="s">
        <v>4950</v>
      </c>
      <c r="C19" s="3" t="s">
        <v>4951</v>
      </c>
      <c r="D19" s="3" t="s">
        <v>4952</v>
      </c>
      <c r="E19" s="4">
        <v>45725</v>
      </c>
      <c r="F19" s="3" t="s">
        <v>4953</v>
      </c>
      <c r="G19" s="4">
        <v>45730</v>
      </c>
      <c r="H19" s="3" t="s">
        <v>4947</v>
      </c>
      <c r="I19" s="3" t="s">
        <v>157</v>
      </c>
      <c r="J19" s="3" t="s">
        <v>4954</v>
      </c>
      <c r="K19" s="3" t="s">
        <v>4955</v>
      </c>
      <c r="L19" s="56"/>
      <c r="M19" s="3" t="s">
        <v>4956</v>
      </c>
      <c r="N19" s="14"/>
      <c r="O19" s="21"/>
      <c r="P19" s="56"/>
    </row>
    <row r="20" spans="1:16" ht="22.5" x14ac:dyDescent="0.25">
      <c r="A20" s="3">
        <v>2025</v>
      </c>
      <c r="B20" s="3" t="s">
        <v>4957</v>
      </c>
      <c r="C20" s="3" t="s">
        <v>4958</v>
      </c>
      <c r="D20" s="3" t="s">
        <v>4959</v>
      </c>
      <c r="E20" s="4">
        <v>45715</v>
      </c>
      <c r="F20" s="3" t="s">
        <v>4960</v>
      </c>
      <c r="G20" s="4">
        <v>45730</v>
      </c>
      <c r="H20" s="3" t="s">
        <v>4864</v>
      </c>
      <c r="I20" s="3" t="s">
        <v>157</v>
      </c>
      <c r="J20" s="3" t="s">
        <v>4961</v>
      </c>
      <c r="K20" s="3" t="s">
        <v>4962</v>
      </c>
      <c r="L20" s="56"/>
      <c r="M20" s="3" t="s">
        <v>4963</v>
      </c>
      <c r="N20" s="14"/>
      <c r="O20" s="21"/>
      <c r="P20" s="56"/>
    </row>
    <row r="21" spans="1:16" ht="22.5" x14ac:dyDescent="0.25">
      <c r="A21" s="3">
        <v>2025</v>
      </c>
      <c r="B21" s="3" t="s">
        <v>4964</v>
      </c>
      <c r="C21" s="3" t="s">
        <v>4965</v>
      </c>
      <c r="D21" s="3" t="s">
        <v>4966</v>
      </c>
      <c r="E21" s="4">
        <v>45726</v>
      </c>
      <c r="F21" s="3" t="s">
        <v>1022</v>
      </c>
      <c r="G21" s="4">
        <v>45730</v>
      </c>
      <c r="H21" s="3" t="s">
        <v>4901</v>
      </c>
      <c r="I21" s="3" t="s">
        <v>157</v>
      </c>
      <c r="J21" s="3" t="s">
        <v>317</v>
      </c>
      <c r="K21" s="3" t="s">
        <v>4967</v>
      </c>
      <c r="L21" s="56"/>
      <c r="M21" s="3" t="s">
        <v>4968</v>
      </c>
      <c r="N21" s="14"/>
      <c r="O21" s="21"/>
      <c r="P21" s="56"/>
    </row>
    <row r="22" spans="1:16" ht="22.5" x14ac:dyDescent="0.25">
      <c r="A22" s="3">
        <v>2025</v>
      </c>
      <c r="B22" s="3" t="s">
        <v>4969</v>
      </c>
      <c r="C22" s="3" t="s">
        <v>4965</v>
      </c>
      <c r="D22" s="3" t="s">
        <v>4970</v>
      </c>
      <c r="E22" s="4">
        <v>45715</v>
      </c>
      <c r="F22" s="3" t="s">
        <v>1028</v>
      </c>
      <c r="G22" s="4">
        <v>45730</v>
      </c>
      <c r="H22" s="3" t="s">
        <v>4901</v>
      </c>
      <c r="I22" s="3" t="s">
        <v>150</v>
      </c>
      <c r="J22" s="3" t="s">
        <v>317</v>
      </c>
      <c r="K22" s="3" t="s">
        <v>4967</v>
      </c>
      <c r="L22" s="56"/>
      <c r="M22" s="3" t="s">
        <v>4971</v>
      </c>
      <c r="N22" s="14"/>
      <c r="O22" s="21"/>
      <c r="P22" s="56"/>
    </row>
    <row r="23" spans="1:16" ht="67.5" x14ac:dyDescent="0.25">
      <c r="A23" s="3">
        <v>2025</v>
      </c>
      <c r="B23" s="3" t="s">
        <v>4972</v>
      </c>
      <c r="C23" s="3" t="s">
        <v>4973</v>
      </c>
      <c r="D23" s="3" t="s">
        <v>4974</v>
      </c>
      <c r="E23" s="4">
        <v>45726</v>
      </c>
      <c r="F23" s="3" t="s">
        <v>4975</v>
      </c>
      <c r="G23" s="4">
        <v>45733</v>
      </c>
      <c r="H23" s="3" t="s">
        <v>4864</v>
      </c>
      <c r="I23" s="3" t="s">
        <v>157</v>
      </c>
      <c r="J23" s="3" t="s">
        <v>4976</v>
      </c>
      <c r="K23" s="3" t="s">
        <v>4977</v>
      </c>
      <c r="L23" s="56"/>
      <c r="M23" s="3">
        <v>17.579999999999998</v>
      </c>
      <c r="N23" s="14"/>
      <c r="O23" s="21"/>
      <c r="P23" s="56"/>
    </row>
    <row r="24" spans="1:16" ht="22.5" x14ac:dyDescent="0.25">
      <c r="A24" s="3">
        <v>2025</v>
      </c>
      <c r="B24" s="3" t="s">
        <v>4978</v>
      </c>
      <c r="C24" s="3" t="s">
        <v>4979</v>
      </c>
      <c r="D24" s="3" t="s">
        <v>4980</v>
      </c>
      <c r="E24" s="4">
        <v>45725</v>
      </c>
      <c r="F24" s="3" t="s">
        <v>4981</v>
      </c>
      <c r="G24" s="4">
        <v>45733</v>
      </c>
      <c r="H24" s="3" t="s">
        <v>13</v>
      </c>
      <c r="I24" s="3" t="s">
        <v>157</v>
      </c>
      <c r="J24" s="3" t="s">
        <v>4982</v>
      </c>
      <c r="K24" s="3" t="s">
        <v>4983</v>
      </c>
      <c r="L24" s="56"/>
      <c r="M24" s="3">
        <v>5.0999999999999996</v>
      </c>
      <c r="N24" s="14"/>
      <c r="O24" s="21"/>
      <c r="P24" s="56"/>
    </row>
    <row r="25" spans="1:16" ht="22.5" x14ac:dyDescent="0.25">
      <c r="A25" s="3">
        <v>2025</v>
      </c>
      <c r="B25" s="3" t="s">
        <v>4984</v>
      </c>
      <c r="C25" s="3" t="s">
        <v>4985</v>
      </c>
      <c r="D25" s="3" t="s">
        <v>4986</v>
      </c>
      <c r="E25" s="4">
        <v>45729</v>
      </c>
      <c r="F25" s="3" t="s">
        <v>4987</v>
      </c>
      <c r="G25" s="4">
        <v>45733</v>
      </c>
      <c r="H25" s="3" t="s">
        <v>892</v>
      </c>
      <c r="I25" s="3" t="s">
        <v>150</v>
      </c>
      <c r="J25" s="3" t="s">
        <v>4988</v>
      </c>
      <c r="K25" s="3" t="s">
        <v>4989</v>
      </c>
      <c r="L25" s="56"/>
      <c r="M25" s="3" t="s">
        <v>1401</v>
      </c>
      <c r="N25" s="14"/>
      <c r="O25" s="21"/>
      <c r="P25" s="56"/>
    </row>
    <row r="26" spans="1:16" ht="22.5" x14ac:dyDescent="0.25">
      <c r="A26" s="3">
        <v>2025</v>
      </c>
      <c r="B26" s="3" t="s">
        <v>4990</v>
      </c>
      <c r="C26" s="3" t="s">
        <v>4991</v>
      </c>
      <c r="D26" s="3" t="s">
        <v>4992</v>
      </c>
      <c r="E26" s="4">
        <v>45733</v>
      </c>
      <c r="F26" s="3" t="s">
        <v>4993</v>
      </c>
      <c r="G26" s="4">
        <v>45734</v>
      </c>
      <c r="H26" s="3" t="s">
        <v>892</v>
      </c>
      <c r="I26" s="3" t="s">
        <v>150</v>
      </c>
      <c r="J26" s="3" t="s">
        <v>4994</v>
      </c>
      <c r="K26" s="3" t="s">
        <v>4995</v>
      </c>
      <c r="L26" s="56"/>
      <c r="M26" s="3" t="s">
        <v>4996</v>
      </c>
      <c r="N26" s="14"/>
      <c r="O26" s="21"/>
      <c r="P26" s="56"/>
    </row>
    <row r="27" spans="1:16" ht="22.5" x14ac:dyDescent="0.25">
      <c r="A27" s="3">
        <v>2025</v>
      </c>
      <c r="B27" s="3" t="s">
        <v>4997</v>
      </c>
      <c r="C27" s="3" t="s">
        <v>4991</v>
      </c>
      <c r="D27" s="3" t="s">
        <v>4998</v>
      </c>
      <c r="E27" s="4">
        <v>45723</v>
      </c>
      <c r="F27" s="3" t="s">
        <v>4999</v>
      </c>
      <c r="G27" s="4">
        <v>45735</v>
      </c>
      <c r="H27" s="3" t="s">
        <v>892</v>
      </c>
      <c r="I27" s="3" t="s">
        <v>157</v>
      </c>
      <c r="J27" s="3" t="s">
        <v>4994</v>
      </c>
      <c r="K27" s="3" t="s">
        <v>4995</v>
      </c>
      <c r="L27" s="56"/>
      <c r="M27" s="3" t="s">
        <v>5000</v>
      </c>
      <c r="N27" s="14"/>
      <c r="O27" s="21"/>
      <c r="P27" s="56"/>
    </row>
    <row r="28" spans="1:16" ht="22.5" x14ac:dyDescent="0.25">
      <c r="A28" s="3">
        <v>2025</v>
      </c>
      <c r="B28" s="3" t="s">
        <v>5001</v>
      </c>
      <c r="C28" s="3" t="s">
        <v>5002</v>
      </c>
      <c r="D28" s="3" t="s">
        <v>5003</v>
      </c>
      <c r="E28" s="4">
        <v>45730</v>
      </c>
      <c r="F28" s="3" t="s">
        <v>5004</v>
      </c>
      <c r="G28" s="4">
        <v>45737</v>
      </c>
      <c r="H28" s="3" t="s">
        <v>4864</v>
      </c>
      <c r="I28" s="3" t="s">
        <v>150</v>
      </c>
      <c r="J28" s="3" t="s">
        <v>5005</v>
      </c>
      <c r="K28" s="3" t="s">
        <v>5006</v>
      </c>
      <c r="L28" s="56"/>
      <c r="M28" s="3" t="s">
        <v>5007</v>
      </c>
      <c r="N28" s="14"/>
      <c r="O28" s="21"/>
      <c r="P28" s="56"/>
    </row>
    <row r="29" spans="1:16" ht="22.5" x14ac:dyDescent="0.25">
      <c r="A29" s="3">
        <v>2025</v>
      </c>
      <c r="B29" s="3" t="s">
        <v>5008</v>
      </c>
      <c r="C29" s="3" t="s">
        <v>5009</v>
      </c>
      <c r="D29" s="3" t="s">
        <v>5010</v>
      </c>
      <c r="E29" s="4">
        <v>45734</v>
      </c>
      <c r="F29" s="3" t="s">
        <v>5011</v>
      </c>
      <c r="G29" s="4">
        <v>45737</v>
      </c>
      <c r="H29" s="3" t="s">
        <v>5012</v>
      </c>
      <c r="I29" s="3" t="s">
        <v>150</v>
      </c>
      <c r="J29" s="3" t="s">
        <v>551</v>
      </c>
      <c r="K29" s="3" t="s">
        <v>5013</v>
      </c>
      <c r="L29" s="56"/>
      <c r="M29" s="3" t="s">
        <v>5014</v>
      </c>
      <c r="N29" s="14"/>
      <c r="O29" s="21"/>
      <c r="P29" s="56"/>
    </row>
    <row r="30" spans="1:16" ht="33.75" x14ac:dyDescent="0.25">
      <c r="A30" s="3">
        <v>2025</v>
      </c>
      <c r="B30" s="3" t="s">
        <v>5015</v>
      </c>
      <c r="C30" s="3" t="s">
        <v>5016</v>
      </c>
      <c r="D30" s="3" t="s">
        <v>5017</v>
      </c>
      <c r="E30" s="4">
        <v>45734</v>
      </c>
      <c r="F30" s="3" t="s">
        <v>5018</v>
      </c>
      <c r="G30" s="4">
        <v>45737</v>
      </c>
      <c r="H30" s="3" t="s">
        <v>5012</v>
      </c>
      <c r="I30" s="3" t="s">
        <v>150</v>
      </c>
      <c r="J30" s="3" t="s">
        <v>551</v>
      </c>
      <c r="K30" s="3" t="s">
        <v>5019</v>
      </c>
      <c r="L30" s="56"/>
      <c r="M30" s="3" t="s">
        <v>5020</v>
      </c>
      <c r="N30" s="14"/>
      <c r="O30" s="21"/>
      <c r="P30" s="56"/>
    </row>
    <row r="31" spans="1:16" ht="22.5" x14ac:dyDescent="0.25">
      <c r="A31" s="3">
        <v>2025</v>
      </c>
      <c r="B31" s="3" t="s">
        <v>5021</v>
      </c>
      <c r="C31" s="3" t="s">
        <v>5022</v>
      </c>
      <c r="D31" s="3" t="s">
        <v>5023</v>
      </c>
      <c r="E31" s="4">
        <v>45734</v>
      </c>
      <c r="F31" s="3" t="s">
        <v>5024</v>
      </c>
      <c r="G31" s="4">
        <v>45737</v>
      </c>
      <c r="H31" s="3" t="s">
        <v>5025</v>
      </c>
      <c r="I31" s="3" t="s">
        <v>150</v>
      </c>
      <c r="J31" s="3" t="s">
        <v>551</v>
      </c>
      <c r="K31" s="3" t="s">
        <v>5026</v>
      </c>
      <c r="L31" s="56"/>
      <c r="M31" s="3">
        <v>5.67</v>
      </c>
      <c r="N31" s="14"/>
      <c r="O31" s="21"/>
      <c r="P31" s="56"/>
    </row>
    <row r="32" spans="1:16" ht="22.5" x14ac:dyDescent="0.25">
      <c r="A32" s="3">
        <v>2025</v>
      </c>
      <c r="B32" s="3" t="s">
        <v>5027</v>
      </c>
      <c r="C32" s="3" t="s">
        <v>5028</v>
      </c>
      <c r="D32" s="3" t="s">
        <v>5029</v>
      </c>
      <c r="E32" s="4">
        <v>45729</v>
      </c>
      <c r="F32" s="3" t="s">
        <v>5030</v>
      </c>
      <c r="G32" s="4">
        <v>45737</v>
      </c>
      <c r="H32" s="3" t="s">
        <v>892</v>
      </c>
      <c r="I32" s="3" t="s">
        <v>157</v>
      </c>
      <c r="J32" s="3" t="s">
        <v>5031</v>
      </c>
      <c r="K32" s="3" t="s">
        <v>5032</v>
      </c>
      <c r="L32" s="56"/>
      <c r="M32" s="3" t="s">
        <v>5033</v>
      </c>
      <c r="N32" s="14"/>
      <c r="O32" s="21"/>
      <c r="P32" s="56"/>
    </row>
    <row r="33" spans="1:16" ht="33.75" x14ac:dyDescent="0.25">
      <c r="A33" s="3">
        <v>2025</v>
      </c>
      <c r="B33" s="3" t="s">
        <v>5034</v>
      </c>
      <c r="C33" s="3" t="s">
        <v>5035</v>
      </c>
      <c r="D33" s="3" t="s">
        <v>5036</v>
      </c>
      <c r="E33" s="4">
        <v>45735</v>
      </c>
      <c r="F33" s="3" t="s">
        <v>5037</v>
      </c>
      <c r="G33" s="4">
        <v>45737</v>
      </c>
      <c r="H33" s="3" t="s">
        <v>4864</v>
      </c>
      <c r="I33" s="3" t="s">
        <v>157</v>
      </c>
      <c r="J33" s="3" t="s">
        <v>5038</v>
      </c>
      <c r="K33" s="3" t="s">
        <v>5039</v>
      </c>
      <c r="L33" s="56"/>
      <c r="M33" s="3">
        <v>45918</v>
      </c>
      <c r="N33" s="14"/>
      <c r="O33" s="21"/>
      <c r="P33" s="56"/>
    </row>
    <row r="34" spans="1:16" ht="33.75" x14ac:dyDescent="0.25">
      <c r="A34" s="3">
        <v>2025</v>
      </c>
      <c r="B34" s="3" t="s">
        <v>5040</v>
      </c>
      <c r="C34" s="3" t="s">
        <v>5041</v>
      </c>
      <c r="D34" s="3" t="s">
        <v>5042</v>
      </c>
      <c r="E34" s="4">
        <v>45729</v>
      </c>
      <c r="F34" s="3" t="s">
        <v>5043</v>
      </c>
      <c r="G34" s="4">
        <v>45737</v>
      </c>
      <c r="H34" s="3" t="s">
        <v>13</v>
      </c>
      <c r="I34" s="3" t="s">
        <v>157</v>
      </c>
      <c r="J34" s="3" t="s">
        <v>317</v>
      </c>
      <c r="K34" s="3" t="s">
        <v>5044</v>
      </c>
      <c r="L34" s="56"/>
      <c r="M34" s="3">
        <v>599.74</v>
      </c>
      <c r="N34" s="14"/>
      <c r="O34" s="21"/>
      <c r="P34" s="56"/>
    </row>
    <row r="35" spans="1:16" ht="22.5" x14ac:dyDescent="0.25">
      <c r="A35" s="3">
        <v>2025</v>
      </c>
      <c r="B35" s="3" t="s">
        <v>5045</v>
      </c>
      <c r="C35" s="3" t="s">
        <v>5002</v>
      </c>
      <c r="D35" s="3" t="s">
        <v>5046</v>
      </c>
      <c r="E35" s="4">
        <v>45730</v>
      </c>
      <c r="F35" s="3" t="s">
        <v>5047</v>
      </c>
      <c r="G35" s="4">
        <v>45741</v>
      </c>
      <c r="H35" s="3" t="s">
        <v>4864</v>
      </c>
      <c r="I35" s="3" t="s">
        <v>157</v>
      </c>
      <c r="J35" s="3" t="s">
        <v>5005</v>
      </c>
      <c r="K35" s="3" t="s">
        <v>5006</v>
      </c>
      <c r="L35" s="56"/>
      <c r="M35" s="3" t="s">
        <v>5048</v>
      </c>
      <c r="N35" s="14"/>
      <c r="O35" s="21"/>
      <c r="P35" s="56"/>
    </row>
    <row r="36" spans="1:16" ht="22.5" x14ac:dyDescent="0.25">
      <c r="A36" s="3">
        <v>2025</v>
      </c>
      <c r="B36" s="3" t="s">
        <v>5049</v>
      </c>
      <c r="C36" s="3" t="s">
        <v>5050</v>
      </c>
      <c r="D36" s="3" t="s">
        <v>5051</v>
      </c>
      <c r="E36" s="4">
        <v>45741</v>
      </c>
      <c r="F36" s="3" t="s">
        <v>5052</v>
      </c>
      <c r="G36" s="4">
        <v>45744</v>
      </c>
      <c r="H36" s="3" t="s">
        <v>5025</v>
      </c>
      <c r="I36" s="3" t="s">
        <v>150</v>
      </c>
      <c r="J36" s="3" t="s">
        <v>383</v>
      </c>
      <c r="K36" s="3" t="s">
        <v>5053</v>
      </c>
      <c r="L36" s="56"/>
      <c r="M36" s="3">
        <v>10.8</v>
      </c>
      <c r="N36" s="14"/>
      <c r="O36" s="21"/>
      <c r="P36" s="56"/>
    </row>
    <row r="37" spans="1:16" ht="22.5" x14ac:dyDescent="0.25">
      <c r="A37" s="3">
        <v>2025</v>
      </c>
      <c r="B37" s="3" t="s">
        <v>5054</v>
      </c>
      <c r="C37" s="3" t="s">
        <v>5055</v>
      </c>
      <c r="D37" s="3" t="s">
        <v>5056</v>
      </c>
      <c r="E37" s="4">
        <v>45737</v>
      </c>
      <c r="F37" s="3" t="s">
        <v>5057</v>
      </c>
      <c r="G37" s="4">
        <v>45744</v>
      </c>
      <c r="H37" s="3" t="s">
        <v>4858</v>
      </c>
      <c r="I37" s="3" t="s">
        <v>157</v>
      </c>
      <c r="J37" s="3" t="s">
        <v>383</v>
      </c>
      <c r="K37" s="3" t="s">
        <v>5058</v>
      </c>
      <c r="L37" s="56"/>
      <c r="M37" s="3">
        <v>98.52</v>
      </c>
      <c r="N37" s="14"/>
      <c r="O37" s="21"/>
      <c r="P37" s="56"/>
    </row>
    <row r="38" spans="1:16" ht="22.5" x14ac:dyDescent="0.25">
      <c r="A38" s="3">
        <v>2025</v>
      </c>
      <c r="B38" s="3" t="s">
        <v>5059</v>
      </c>
      <c r="C38" s="3" t="s">
        <v>5060</v>
      </c>
      <c r="D38" s="3" t="s">
        <v>5061</v>
      </c>
      <c r="E38" s="4">
        <v>45725</v>
      </c>
      <c r="F38" s="3" t="s">
        <v>5062</v>
      </c>
      <c r="G38" s="4">
        <v>45744</v>
      </c>
      <c r="H38" s="3" t="s">
        <v>5063</v>
      </c>
      <c r="I38" s="3" t="s">
        <v>157</v>
      </c>
      <c r="J38" s="3" t="s">
        <v>5064</v>
      </c>
      <c r="K38" s="3" t="s">
        <v>5065</v>
      </c>
      <c r="L38" s="56"/>
      <c r="M38" s="3">
        <v>5.72</v>
      </c>
      <c r="N38" s="14"/>
      <c r="O38" s="21"/>
      <c r="P38" s="56"/>
    </row>
    <row r="39" spans="1:16" ht="22.5" x14ac:dyDescent="0.25">
      <c r="A39" s="3">
        <v>2025</v>
      </c>
      <c r="B39" s="3" t="s">
        <v>5066</v>
      </c>
      <c r="C39" s="3" t="s">
        <v>5067</v>
      </c>
      <c r="D39" s="3" t="s">
        <v>5068</v>
      </c>
      <c r="E39" s="4">
        <v>45737</v>
      </c>
      <c r="F39" s="3" t="s">
        <v>51</v>
      </c>
      <c r="G39" s="4">
        <v>45761</v>
      </c>
      <c r="H39" s="3" t="s">
        <v>892</v>
      </c>
      <c r="I39" s="3" t="s">
        <v>157</v>
      </c>
      <c r="J39" s="3" t="s">
        <v>5069</v>
      </c>
      <c r="K39" s="3" t="s">
        <v>5070</v>
      </c>
      <c r="L39" s="56"/>
      <c r="M39" s="3">
        <v>5.57</v>
      </c>
      <c r="N39" s="14"/>
      <c r="O39" s="21"/>
      <c r="P39" s="56"/>
    </row>
    <row r="40" spans="1:16" ht="22.5" x14ac:dyDescent="0.25">
      <c r="A40" s="3">
        <v>2025</v>
      </c>
      <c r="B40" s="3" t="s">
        <v>5071</v>
      </c>
      <c r="C40" s="3" t="s">
        <v>5072</v>
      </c>
      <c r="D40" s="3" t="s">
        <v>5073</v>
      </c>
      <c r="E40" s="4">
        <v>45751</v>
      </c>
      <c r="F40" s="3" t="s">
        <v>5074</v>
      </c>
      <c r="G40" s="4">
        <v>45761</v>
      </c>
      <c r="H40" s="3" t="s">
        <v>879</v>
      </c>
      <c r="I40" s="3" t="s">
        <v>157</v>
      </c>
      <c r="J40" s="3" t="s">
        <v>5075</v>
      </c>
      <c r="K40" s="3" t="s">
        <v>5076</v>
      </c>
      <c r="L40" s="56"/>
      <c r="M40" s="3">
        <v>9.11</v>
      </c>
      <c r="N40" s="14"/>
      <c r="O40" s="21"/>
      <c r="P40" s="56"/>
    </row>
    <row r="41" spans="1:16" ht="22.5" x14ac:dyDescent="0.25">
      <c r="A41" s="3">
        <v>2025</v>
      </c>
      <c r="B41" s="3" t="s">
        <v>5077</v>
      </c>
      <c r="C41" s="3" t="s">
        <v>5078</v>
      </c>
      <c r="D41" s="3" t="s">
        <v>5079</v>
      </c>
      <c r="E41" s="4">
        <v>45755</v>
      </c>
      <c r="F41" s="3" t="s">
        <v>5080</v>
      </c>
      <c r="G41" s="4">
        <v>45761</v>
      </c>
      <c r="H41" s="3" t="s">
        <v>1012</v>
      </c>
      <c r="I41" s="3" t="s">
        <v>157</v>
      </c>
      <c r="J41" s="3" t="s">
        <v>5081</v>
      </c>
      <c r="K41" s="3" t="s">
        <v>5082</v>
      </c>
      <c r="L41" s="56"/>
      <c r="M41" s="3">
        <v>5.72</v>
      </c>
      <c r="N41" s="14"/>
      <c r="O41" s="21"/>
      <c r="P41" s="56"/>
    </row>
    <row r="42" spans="1:16" x14ac:dyDescent="0.25">
      <c r="A42" s="13">
        <v>2024</v>
      </c>
      <c r="B42" s="14" t="str">
        <f>IF(F42="","",CONCATENATE(F42,"/",YEAR(G42)))</f>
        <v>5/2024</v>
      </c>
      <c r="C4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SILVICULTURALES"",IMPORTRANGE(""https://docs.google.com/spreadsheets/d/18hc1ThpynOhUtyhuT564QZl72UkcAvN9SR3rBE8cm4o/edit#gid=476496681"",""2024!C:C"")=B3)))"),"2024EE01381")</f>
        <v>2024EE01381</v>
      </c>
      <c r="D4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SILVICULTURALES"",IMPORTRANGE(""https://docs.google.com/spreadsheets/d/18hc1ThpynOhUtyhuT564QZl72UkcAvN9SR3rBE8cm4o/edit#gid=476496681"",""2024!C:C"")=B3)))"),"SSFFS-15057")</f>
        <v>SSFFS-15057</v>
      </c>
      <c r="E4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SILVICULTURALES"",IMPORTRANGE(""https://docs.google.com/spreadsheets/d/18hc1ThpynOhUtyhuT564QZl72UkcAvN9SR3rBE8cm4o/edit#gid=476496681"",""2024!C:C"")=B3)))"),"28/12/2023")</f>
        <v>28/12/2023</v>
      </c>
      <c r="F42" s="14" t="s">
        <v>13</v>
      </c>
      <c r="G42" s="16">
        <v>45294</v>
      </c>
      <c r="H4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SILVICULTURALES"",IMPORTRANGE(""https://docs.google.com/spreadsheets/d/18hc1ThpynOhUtyhuT564QZl72UkcAvN9SR3rBE8cm4o/edit#gid=476496681"",""2024!C:C"")=B3)))"),"14")</f>
        <v>14</v>
      </c>
      <c r="I4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SILVICULTURALES"",IMPORTRANGE(""https://docs.google.com/spreadsheets/d/18hc1ThpynOhUtyhuT564QZl72UkcAvN9SR3rBE8cm4o/edit#gid=476496681"",""2024!C:C"")=B3)))"),"PRIVADO")</f>
        <v>PRIVADO</v>
      </c>
      <c r="J4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SILVICULTURALES"",IMPORTRANGE(""https://docs.google.com/spreadsheets/d/18hc1ThpynOhUtyhuT564QZl72UkcAvN9SR3rBE8cm4o/edit#gid=476496681"",""2024!C:C"")=B3)))"),"IDU")</f>
        <v>IDU</v>
      </c>
      <c r="K4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SILVICULTURALES"",IMPORTRANGE(""https://docs.google.com/spreadsheets/d/18hc1ThpynOhUtyhuT564QZl72UkcAvN9SR3rBE8cm4o/edit#gid=476496681"",""2024!C:C"")=B3)))"),"AC 8 Sur  29 B  50")</f>
        <v>AC 8 Sur  29 B  50</v>
      </c>
      <c r="L42" s="18" t="s">
        <v>3816</v>
      </c>
      <c r="M42" s="19">
        <v>17.25</v>
      </c>
      <c r="N42" s="20" t="s">
        <v>3787</v>
      </c>
      <c r="O42" s="14" t="s">
        <v>3787</v>
      </c>
      <c r="P42" s="21" t="s">
        <v>3787</v>
      </c>
    </row>
    <row r="43" spans="1:16" ht="24" x14ac:dyDescent="0.25">
      <c r="A43" s="13">
        <v>2024</v>
      </c>
      <c r="B43" s="14" t="str">
        <f>IF(F43="","",CONCATENATE(F43,"/",YEAR(G43)))</f>
        <v>6/2024</v>
      </c>
      <c r="C4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SILVICULTURALES"",IMPORTRANGE(""https://docs.google.com/spreadsheets/d/18hc1ThpynOhUtyhuT564QZl72UkcAvN9SR3rBE8cm4o/edit#gid=476496681"",""2024!C:C"")=B4)))"),"2024EE01413")</f>
        <v>2024EE01413</v>
      </c>
      <c r="D4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SILVICULTURALES"",IMPORTRANGE(""https://docs.google.com/spreadsheets/d/18hc1ThpynOhUtyhuT564QZl72UkcAvN9SR3rBE8cm4o/edit#gid=476496681"",""2024!C:C"")=B4)))"),"SSFFS-15021")</f>
        <v>SSFFS-15021</v>
      </c>
      <c r="E4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SILVICULTURALES"",IMPORTRANGE(""https://docs.google.com/spreadsheets/d/18hc1ThpynOhUtyhuT564QZl72UkcAvN9SR3rBE8cm4o/edit#gid=476496681"",""2024!C:C"")=B4)))"),"27/12/2023")</f>
        <v>27/12/2023</v>
      </c>
      <c r="F43" s="14" t="s">
        <v>14</v>
      </c>
      <c r="G43" s="16">
        <v>45294</v>
      </c>
      <c r="H4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SILVICULTURALES"",IMPORTRANGE(""https://docs.google.com/spreadsheets/d/18hc1ThpynOhUtyhuT564QZl72UkcAvN9SR3rBE8cm4o/edit#gid=476496681"",""2024!C:C"")=B4)))"),"1")</f>
        <v>1</v>
      </c>
      <c r="I4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SILVICULTURALES"",IMPORTRANGE(""https://docs.google.com/spreadsheets/d/18hc1ThpynOhUtyhuT564QZl72UkcAvN9SR3rBE8cm4o/edit#gid=476496681"",""2024!C:C"")=B4)))"),"PÚBLICO")</f>
        <v>PÚBLICO</v>
      </c>
      <c r="J4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SILVICULTURALES"",IMPORTRANGE(""https://docs.google.com/spreadsheets/d/18hc1ThpynOhUtyhuT564QZl72UkcAvN9SR3rBE8cm4o/edit#gid=476496681"",""2024!C:C"")=B4)))"),"CONSTRUCTORA CASABLANCA S.A.S")</f>
        <v>CONSTRUCTORA CASABLANCA S.A.S</v>
      </c>
      <c r="K4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SILVICULTURALES"",IMPORTRANGE(""https://docs.google.com/spreadsheets/d/18hc1ThpynOhUtyhuT564QZl72UkcAvN9SR3rBE8cm4o/edit#gid=476496681"",""2024!C:C"")=B4)))"),"KR 17  122  86")</f>
        <v>KR 17  122  86</v>
      </c>
      <c r="L43" s="18" t="s">
        <v>3817</v>
      </c>
      <c r="M43" s="19">
        <v>10.96</v>
      </c>
      <c r="N43" s="20" t="s">
        <v>3787</v>
      </c>
      <c r="O43" s="14" t="s">
        <v>3787</v>
      </c>
      <c r="P43" s="21" t="s">
        <v>3787</v>
      </c>
    </row>
    <row r="44" spans="1:16" ht="24" x14ac:dyDescent="0.25">
      <c r="A44" s="13">
        <v>2024</v>
      </c>
      <c r="B44" s="14" t="str">
        <f>IF(F44="","",CONCATENATE(F44,"/",YEAR(G44)))</f>
        <v>28/2024</v>
      </c>
      <c r="C4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SILVICULTURALES"",IMPORTRANGE(""https://docs.google.com/spreadsheets/d/18hc1ThpynOhUtyhuT564QZl72UkcAvN9SR3rBE8cm4o/edit#gid=476496681"",""2024!C:C"")=B5)))"),"2024EE04044")</f>
        <v>2024EE04044</v>
      </c>
      <c r="D4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SILVICULTURALES"",IMPORTRANGE(""https://docs.google.com/spreadsheets/d/18hc1ThpynOhUtyhuT564QZl72UkcAvN9SR3rBE8cm4o/edit#gid=476496681"",""2024!C:C"")=B5)))"),"SSFFS-00038")</f>
        <v>SSFFS-00038</v>
      </c>
      <c r="E4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SILVICULTURALES"",IMPORTRANGE(""https://docs.google.com/spreadsheets/d/18hc1ThpynOhUtyhuT564QZl72UkcAvN9SR3rBE8cm4o/edit#gid=476496681"",""2024!C:C"")=B5)))"),"5/01/2024")</f>
        <v>5/01/2024</v>
      </c>
      <c r="F44" s="14" t="s">
        <v>15</v>
      </c>
      <c r="G44" s="16">
        <v>45300</v>
      </c>
      <c r="H4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SILVICULTURALES"",IMPORTRANGE(""https://docs.google.com/spreadsheets/d/18hc1ThpynOhUtyhuT564QZl72UkcAvN9SR3rBE8cm4o/edit#gid=476496681"",""2024!C:C"")=B5)))"),"14")</f>
        <v>14</v>
      </c>
      <c r="I4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SILVICULTURALES"",IMPORTRANGE(""https://docs.google.com/spreadsheets/d/18hc1ThpynOhUtyhuT564QZl72UkcAvN9SR3rBE8cm4o/edit#gid=476496681"",""2024!C:C"")=B5)))"),"PÚBLICO")</f>
        <v>PÚBLICO</v>
      </c>
      <c r="J4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SILVICULTURALES"",IMPORTRANGE(""https://docs.google.com/spreadsheets/d/18hc1ThpynOhUtyhuT564QZl72UkcAvN9SR3rBE8cm4o/edit#gid=476496681"",""2024!C:C"")=B5)))"),"EMPRESA METRO DE BOGOTA S.A")</f>
        <v>EMPRESA METRO DE BOGOTA S.A</v>
      </c>
      <c r="K4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SILVICULTURALES"",IMPORTRANGE(""https://docs.google.com/spreadsheets/d/18hc1ThpynOhUtyhuT564QZl72UkcAvN9SR3rBE8cm4o/edit#gid=476496681"",""2024!C:C"")=B5)))"),"CL 24 15  06")</f>
        <v>CL 24 15  06</v>
      </c>
      <c r="L44" s="18" t="s">
        <v>3818</v>
      </c>
      <c r="M44" s="19">
        <v>5.92</v>
      </c>
      <c r="N44" s="20" t="s">
        <v>3818</v>
      </c>
      <c r="O44" s="14" t="s">
        <v>3955</v>
      </c>
      <c r="P44" s="21" t="s">
        <v>3956</v>
      </c>
    </row>
    <row r="45" spans="1:16" ht="48" x14ac:dyDescent="0.25">
      <c r="A45" s="13">
        <v>2024</v>
      </c>
      <c r="B45" s="14" t="str">
        <f>IF(F45="","",CONCATENATE(F45,"/",YEAR(G45)))</f>
        <v>59/2024</v>
      </c>
      <c r="C4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SILVICULTURALES"",IMPORTRANGE(""https://docs.google.com/spreadsheets/d/18hc1ThpynOhUtyhuT564QZl72UkcAvN9SR3rBE8cm4o/edit#gid=476496681"",""2024!C:C"")=B6)))"),"2024EE05069")</f>
        <v>2024EE05069</v>
      </c>
      <c r="D4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SILVICULTURALES"",IMPORTRANGE(""https://docs.google.com/spreadsheets/d/18hc1ThpynOhUtyhuT564QZl72UkcAvN9SR3rBE8cm4o/edit#gid=476496681"",""2024!C:C"")=B6)))"),"SSFFS-15059")</f>
        <v>SSFFS-15059</v>
      </c>
      <c r="E4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SILVICULTURALES"",IMPORTRANGE(""https://docs.google.com/spreadsheets/d/18hc1ThpynOhUtyhuT564QZl72UkcAvN9SR3rBE8cm4o/edit#gid=476496681"",""2024!C:C"")=B6)))"),"29/12/2023")</f>
        <v>29/12/2023</v>
      </c>
      <c r="F45" s="14" t="s">
        <v>16</v>
      </c>
      <c r="G45" s="16">
        <v>45300</v>
      </c>
      <c r="H4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SILVICULTURALES"",IMPORTRANGE(""https://docs.google.com/spreadsheets/d/18hc1ThpynOhUtyhuT564QZl72UkcAvN9SR3rBE8cm4o/edit#gid=476496681"",""2024!C:C"")=B6)))"),"9")</f>
        <v>9</v>
      </c>
      <c r="I4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SILVICULTURALES"",IMPORTRANGE(""https://docs.google.com/spreadsheets/d/18hc1ThpynOhUtyhuT564QZl72UkcAvN9SR3rBE8cm4o/edit#gid=476496681"",""2024!C:C"")=B6)))"),"PRIVADO")</f>
        <v>PRIVADO</v>
      </c>
      <c r="J4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SILVICULTURALES"",IMPORTRANGE(""https://docs.google.com/spreadsheets/d/18hc1ThpynOhUtyhuT564QZl72UkcAvN9SR3rBE8cm4o/edit#gid=476496681"",""2024!C:C"")=B6)))"),"EMPRESA DE ACUEDUCTO Y ALCANTARILLADO DE BOGOTÁ E.A.A.B. - E.S.")</f>
        <v>EMPRESA DE ACUEDUCTO Y ALCANTARILLADO DE BOGOTÁ E.A.A.B. - E.S.</v>
      </c>
      <c r="K4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SILVICULTURALES"",IMPORTRANGE(""https://docs.google.com/spreadsheets/d/18hc1ThpynOhUtyhuT564QZl72UkcAvN9SR3rBE8cm4o/edit#gid=476496681"",""2024!C:C"")=B6)))"),"AV CL 22  80 A -81")</f>
        <v>AV CL 22  80 A -81</v>
      </c>
      <c r="L45" s="18" t="s">
        <v>3819</v>
      </c>
      <c r="M45" s="19">
        <v>267.60000000000002</v>
      </c>
      <c r="N45" s="20" t="s">
        <v>3787</v>
      </c>
      <c r="O45" s="14" t="s">
        <v>3787</v>
      </c>
      <c r="P45" s="21" t="s">
        <v>3787</v>
      </c>
    </row>
    <row r="46" spans="1:16" ht="48" x14ac:dyDescent="0.25">
      <c r="A46" s="13">
        <v>2024</v>
      </c>
      <c r="B46" s="14" t="str">
        <f>IF(F46="","",CONCATENATE(F46,"/",YEAR(G46)))</f>
        <v>164/2024</v>
      </c>
      <c r="C4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SILVICULTURALES"",IMPORTRANGE(""https://docs.google.com/spreadsheets/d/18hc1ThpynOhUtyhuT564QZl72UkcAvN9SR3rBE8cm4o/edit#gid=476496681"",""2024!C:C"")=B7)))"),"2024EE13602")</f>
        <v>2024EE13602</v>
      </c>
      <c r="D4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SILVICULTURALES"",IMPORTRANGE(""https://docs.google.com/spreadsheets/d/18hc1ThpynOhUtyhuT564QZl72UkcAvN9SR3rBE8cm4o/edit#gid=476496681"",""2024!C:C"")=B7)))"),"SSFFS-00195
SSFFS-00196")</f>
        <v>SSFFS-00195
SSFFS-00196</v>
      </c>
      <c r="E4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SILVICULTURALES"",IMPORTRANGE(""https://docs.google.com/spreadsheets/d/18hc1ThpynOhUtyhuT564QZl72UkcAvN9SR3rBE8cm4o/edit#gid=476496681"",""2024!C:C"")=B7)))"),"11/01/2024")</f>
        <v>11/01/2024</v>
      </c>
      <c r="F46" s="14" t="s">
        <v>17</v>
      </c>
      <c r="G46" s="16">
        <v>45308</v>
      </c>
      <c r="H4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SILVICULTURALES"",IMPORTRANGE(""https://docs.google.com/spreadsheets/d/18hc1ThpynOhUtyhuT564QZl72UkcAvN9SR3rBE8cm4o/edit#gid=476496681"",""2024!C:C"")=B7)))"),"11")</f>
        <v>11</v>
      </c>
      <c r="I4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SILVICULTURALES"",IMPORTRANGE(""https://docs.google.com/spreadsheets/d/18hc1ThpynOhUtyhuT564QZl72UkcAvN9SR3rBE8cm4o/edit#gid=476496681"",""2024!C:C"")=B7)))"),"PÚBLICO")</f>
        <v>PÚBLICO</v>
      </c>
      <c r="J4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SILVICULTURALES"",IMPORTRANGE(""https://docs.google.com/spreadsheets/d/18hc1ThpynOhUtyhuT564QZl72UkcAvN9SR3rBE8cm4o/edit#gid=476496681"",""2024!C:C"")=B7)))"),"EMPRESA DE ACUEDUCTO Y ALCANTARILLADO DE BOGOTÁ E.A.A.B. - E.S.")</f>
        <v>EMPRESA DE ACUEDUCTO Y ALCANTARILLADO DE BOGOTÁ E.A.A.B. - E.S.</v>
      </c>
      <c r="K4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SILVICULTURALES"",IMPORTRANGE(""https://docs.google.com/spreadsheets/d/18hc1ThpynOhUtyhuT564QZl72UkcAvN9SR3rBE8cm4o/edit#gid=476496681"",""2024!C:C"")=B7)))"),"AVCL 127 KR 71D")</f>
        <v>AVCL 127 KR 71D</v>
      </c>
      <c r="L46" s="18" t="s">
        <v>3820</v>
      </c>
      <c r="M46" s="22">
        <v>137.71889999999999</v>
      </c>
      <c r="N46" s="20" t="s">
        <v>3787</v>
      </c>
      <c r="O46" s="14" t="s">
        <v>3787</v>
      </c>
      <c r="P46" s="21" t="s">
        <v>3787</v>
      </c>
    </row>
    <row r="47" spans="1:16" ht="24" x14ac:dyDescent="0.25">
      <c r="A47" s="13">
        <v>2024</v>
      </c>
      <c r="B47" s="14" t="str">
        <f>IF(F47="","",CONCATENATE(F47,"/",YEAR(G47)))</f>
        <v>186/2024</v>
      </c>
      <c r="C4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SILVICULTURALES"",IMPORTRANGE(""https://docs.google.com/spreadsheets/d/18hc1ThpynOhUtyhuT564QZl72UkcAvN9SR3rBE8cm4o/edit#gid=476496681"",""2024!C:C"")=B8)))"),"2024EE15769")</f>
        <v>2024EE15769</v>
      </c>
      <c r="D4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SILVICULTURALES"",IMPORTRANGE(""https://docs.google.com/spreadsheets/d/18hc1ThpynOhUtyhuT564QZl72UkcAvN9SR3rBE8cm4o/edit#gid=476496681"",""2024!C:C"")=B8)))"),"SSFFS-15060
SSFFS-15062")</f>
        <v>SSFFS-15060
SSFFS-15062</v>
      </c>
      <c r="E4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SILVICULTURALES"",IMPORTRANGE(""https://docs.google.com/spreadsheets/d/18hc1ThpynOhUtyhuT564QZl72UkcAvN9SR3rBE8cm4o/edit#gid=476496681"",""2024!C:C"")=B8)))"),"29/12/2023")</f>
        <v>29/12/2023</v>
      </c>
      <c r="F47" s="14" t="s">
        <v>18</v>
      </c>
      <c r="G47" s="16">
        <v>45310</v>
      </c>
      <c r="H4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SILVICULTURALES"",IMPORTRANGE(""https://docs.google.com/spreadsheets/d/18hc1ThpynOhUtyhuT564QZl72UkcAvN9SR3rBE8cm4o/edit#gid=476496681"",""2024!C:C"")=B8)))"),"2")</f>
        <v>2</v>
      </c>
      <c r="I4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SILVICULTURALES"",IMPORTRANGE(""https://docs.google.com/spreadsheets/d/18hc1ThpynOhUtyhuT564QZl72UkcAvN9SR3rBE8cm4o/edit#gid=476496681"",""2024!C:C"")=B8)))"),"PÚBLICO")</f>
        <v>PÚBLICO</v>
      </c>
      <c r="J4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SILVICULTURALES"",IMPORTRANGE(""https://docs.google.com/spreadsheets/d/18hc1ThpynOhUtyhuT564QZl72UkcAvN9SR3rBE8cm4o/edit#gid=476496681"",""2024!C:C"")=B8)))"),"IDU")</f>
        <v>IDU</v>
      </c>
      <c r="K4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 CL 94 con KR  45")</f>
        <v xml:space="preserve"> CL 94 con KR  45</v>
      </c>
      <c r="L47" s="18" t="s">
        <v>3821</v>
      </c>
      <c r="M47" s="19">
        <v>3.94</v>
      </c>
      <c r="N47" s="20" t="s">
        <v>3957</v>
      </c>
      <c r="O47" s="14" t="s">
        <v>3958</v>
      </c>
      <c r="P47" s="21" t="s">
        <v>3959</v>
      </c>
    </row>
    <row r="48" spans="1:16" ht="24" x14ac:dyDescent="0.25">
      <c r="A48" s="13">
        <v>2024</v>
      </c>
      <c r="B48" s="14" t="str">
        <f>IF(F48="","",CONCATENATE(F48,"/",YEAR(G48)))</f>
        <v>207/2024</v>
      </c>
      <c r="C4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SILVICULTURALES"",IMPORTRANGE(""https://docs.google.com/spreadsheets/d/18hc1ThpynOhUtyhuT564QZl72UkcAvN9SR3rBE8cm4o/edit#gid=476496681"",""2024!C:C"")=B9)))"),"2023EE313841")</f>
        <v>2023EE313841</v>
      </c>
      <c r="D4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SILVICULTURALES"",IMPORTRANGE(""https://docs.google.com/spreadsheets/d/18hc1ThpynOhUtyhuT564QZl72UkcAvN9SR3rBE8cm4o/edit#gid=476496681"",""2024!C:C"")=B9)))"),"SSFFS-15063")</f>
        <v>SSFFS-15063</v>
      </c>
      <c r="E4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SILVICULTURALES"",IMPORTRANGE(""https://docs.google.com/spreadsheets/d/18hc1ThpynOhUtyhuT564QZl72UkcAvN9SR3rBE8cm4o/edit#gid=476496681"",""2024!C:C"")=B9)))"),"29/12/2023")</f>
        <v>29/12/2023</v>
      </c>
      <c r="F48" s="14" t="s">
        <v>19</v>
      </c>
      <c r="G48" s="16">
        <v>45310</v>
      </c>
      <c r="H4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SILVICULTURALES"",IMPORTRANGE(""https://docs.google.com/spreadsheets/d/18hc1ThpynOhUtyhuT564QZl72UkcAvN9SR3rBE8cm4o/edit#gid=476496681"",""2024!C:C"")=B9)))"),"11")</f>
        <v>11</v>
      </c>
      <c r="I4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SILVICULTURALES"",IMPORTRANGE(""https://docs.google.com/spreadsheets/d/18hc1ThpynOhUtyhuT564QZl72UkcAvN9SR3rBE8cm4o/edit#gid=476496681"",""2024!C:C"")=B9)))"),"PÚBLICO")</f>
        <v>PÚBLICO</v>
      </c>
      <c r="J4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SILVICULTURALES"",IMPORTRANGE(""https://docs.google.com/spreadsheets/d/18hc1ThpynOhUtyhuT564QZl72UkcAvN9SR3rBE8cm4o/edit#gid=476496681"",""2024!C:C"")=B9)))"),"IDU")</f>
        <v>IDU</v>
      </c>
      <c r="K4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SILVICULTURALES"",IMPORTRANGE(""https://docs.google.com/spreadsheets/d/18hc1ThpynOhUtyhuT564QZl72UkcAvN9SR3rBE8cm4o/edit#gid=476496681"",""2024!C:C"")=B9)))"),"CL 153 ENTRE CR 48 Y CR 50")</f>
        <v>CL 153 ENTRE CR 48 Y CR 50</v>
      </c>
      <c r="L48" s="18" t="s">
        <v>3822</v>
      </c>
      <c r="M48" s="19">
        <v>28.95</v>
      </c>
      <c r="N48" s="20" t="s">
        <v>3960</v>
      </c>
      <c r="O48" s="14" t="s">
        <v>3961</v>
      </c>
      <c r="P48" s="21" t="s">
        <v>3962</v>
      </c>
    </row>
    <row r="49" spans="1:16" ht="24" x14ac:dyDescent="0.25">
      <c r="A49" s="13">
        <v>2024</v>
      </c>
      <c r="B49" s="14" t="str">
        <f>IF(F49="","",CONCATENATE(F49,"/",YEAR(G49)))</f>
        <v>379/2024</v>
      </c>
      <c r="C4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SILVICULTURALES"",IMPORTRANGE(""https://docs.google.com/spreadsheets/d/18hc1ThpynOhUtyhuT564QZl72UkcAvN9SR3rBE8cm4o/edit#gid=476496681"",""2024!C:C"")=B10)))"),"2024EE28131")</f>
        <v>2024EE28131</v>
      </c>
      <c r="D4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SILVICULTURALES"",IMPORTRANGE(""https://docs.google.com/spreadsheets/d/18hc1ThpynOhUtyhuT564QZl72UkcAvN9SR3rBE8cm4o/edit#gid=476496681"",""2024!C:C"")=B10)))"),"SSFFS-00034
SSFFS-00035")</f>
        <v>SSFFS-00034
SSFFS-00035</v>
      </c>
      <c r="E4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SILVICULTURALES"",IMPORTRANGE(""https://docs.google.com/spreadsheets/d/18hc1ThpynOhUtyhuT564QZl72UkcAvN9SR3rBE8cm4o/edit#gid=476496681"",""2024!C:C"")=B10)))"),"5/01/2024")</f>
        <v>5/01/2024</v>
      </c>
      <c r="F49" s="14" t="s">
        <v>20</v>
      </c>
      <c r="G49" s="16">
        <v>45324</v>
      </c>
      <c r="H4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SILVICULTURALES"",IMPORTRANGE(""https://docs.google.com/spreadsheets/d/18hc1ThpynOhUtyhuT564QZl72UkcAvN9SR3rBE8cm4o/edit#gid=476496681"",""2024!C:C"")=B10)))"),"16")</f>
        <v>16</v>
      </c>
      <c r="I4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SILVICULTURALES"",IMPORTRANGE(""https://docs.google.com/spreadsheets/d/18hc1ThpynOhUtyhuT564QZl72UkcAvN9SR3rBE8cm4o/edit#gid=476496681"",""2024!C:C"")=B10)))"),"PÚBLICO")</f>
        <v>PÚBLICO</v>
      </c>
      <c r="J4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SILVICULTURALES"",IMPORTRANGE(""https://docs.google.com/spreadsheets/d/18hc1ThpynOhUtyhuT564QZl72UkcAvN9SR3rBE8cm4o/edit#gid=476496681"",""2024!C:C"")=B10)))"),"IDU")</f>
        <v>IDU</v>
      </c>
      <c r="K4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SILVICULTURALES"",IMPORTRANGE(""https://docs.google.com/spreadsheets/d/18hc1ThpynOhUtyhuT564QZl72UkcAvN9SR3rBE8cm4o/edit#gid=476496681"",""2024!C:C"")=B10)))"),"CL 13 KR 55 CL 13 ")</f>
        <v xml:space="preserve">CL 13 KR 55 CL 13 </v>
      </c>
      <c r="L49" s="18" t="s">
        <v>3823</v>
      </c>
      <c r="M49" s="22">
        <v>2214.3211999999999</v>
      </c>
      <c r="N49" s="20" t="s">
        <v>3787</v>
      </c>
      <c r="O49" s="14" t="s">
        <v>3787</v>
      </c>
      <c r="P49" s="21" t="s">
        <v>3787</v>
      </c>
    </row>
    <row r="50" spans="1:16" x14ac:dyDescent="0.25">
      <c r="A50" s="13">
        <v>2024</v>
      </c>
      <c r="B50" s="14" t="str">
        <f>IF(F50="","",CONCATENATE(F50,"/",YEAR(G50)))</f>
        <v>385/2024</v>
      </c>
      <c r="C5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SILVICULTURALES"",IMPORTRANGE(""https://docs.google.com/spreadsheets/d/18hc1ThpynOhUtyhuT564QZl72UkcAvN9SR3rBE8cm4o/edit#gid=476496681"",""2024!C:C"")=B11)))"),"2024EE29404")</f>
        <v>2024EE29404</v>
      </c>
      <c r="D5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SILVICULTURALES"",IMPORTRANGE(""https://docs.google.com/spreadsheets/d/18hc1ThpynOhUtyhuT564QZl72UkcAvN9SR3rBE8cm4o/edit#gid=476496681"",""2024!C:C"")=B11)))"),"SSFFS-00065")</f>
        <v>SSFFS-00065</v>
      </c>
      <c r="E5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SILVICULTURALES"",IMPORTRANGE(""https://docs.google.com/spreadsheets/d/18hc1ThpynOhUtyhuT564QZl72UkcAvN9SR3rBE8cm4o/edit#gid=476496681"",""2024!C:C"")=B11)))"),"5/01/2024")</f>
        <v>5/01/2024</v>
      </c>
      <c r="F50" s="14" t="s">
        <v>21</v>
      </c>
      <c r="G50" s="16">
        <v>45327</v>
      </c>
      <c r="H5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SILVICULTURALES"",IMPORTRANGE(""https://docs.google.com/spreadsheets/d/18hc1ThpynOhUtyhuT564QZl72UkcAvN9SR3rBE8cm4o/edit#gid=476496681"",""2024!C:C"")=B11)))"),"5")</f>
        <v>5</v>
      </c>
      <c r="I5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SILVICULTURALES"",IMPORTRANGE(""https://docs.google.com/spreadsheets/d/18hc1ThpynOhUtyhuT564QZl72UkcAvN9SR3rBE8cm4o/edit#gid=476496681"",""2024!C:C"")=B11)))"),"PRIVADO")</f>
        <v>PRIVADO</v>
      </c>
      <c r="J5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SILVICULTURALES"",IMPORTRANGE(""https://docs.google.com/spreadsheets/d/18hc1ThpynOhUtyhuT564QZl72UkcAvN9SR3rBE8cm4o/edit#gid=476496681"",""2024!C:C"")=B11)))"),"FIDUCIARIA BOGOTÁ S.A")</f>
        <v>FIDUCIARIA BOGOTÁ S.A</v>
      </c>
      <c r="K5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SILVICULTURALES"",IMPORTRANGE(""https://docs.google.com/spreadsheets/d/18hc1ThpynOhUtyhuT564QZl72UkcAvN9SR3rBE8cm4o/edit#gid=476496681"",""2024!C:C"")=B11)))"),"KR 14 64 A  70 SUR ")</f>
        <v xml:space="preserve">KR 14 64 A  70 SUR </v>
      </c>
      <c r="L50" s="18" t="s">
        <v>3824</v>
      </c>
      <c r="M50" s="19">
        <v>531.94000000000005</v>
      </c>
      <c r="N50" s="20" t="s">
        <v>3787</v>
      </c>
      <c r="O50" s="14" t="s">
        <v>3787</v>
      </c>
      <c r="P50" s="21" t="s">
        <v>3787</v>
      </c>
    </row>
    <row r="51" spans="1:16" ht="24" x14ac:dyDescent="0.25">
      <c r="A51" s="13">
        <v>2024</v>
      </c>
      <c r="B51" s="14" t="str">
        <f>IF(F51="","",CONCATENATE(F51,"/",YEAR(G51)))</f>
        <v>392/2024</v>
      </c>
      <c r="C5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SILVICULTURALES"",IMPORTRANGE(""https://docs.google.com/spreadsheets/d/18hc1ThpynOhUtyhuT564QZl72UkcAvN9SR3rBE8cm4o/edit#gid=476496681"",""2024!C:C"")=B13)))"),"2024EE30652")</f>
        <v>2024EE30652</v>
      </c>
      <c r="D5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SILVICULTURALES"",IMPORTRANGE(""https://docs.google.com/spreadsheets/d/18hc1ThpynOhUtyhuT564QZl72UkcAvN9SR3rBE8cm4o/edit#gid=476496681"",""2024!C:C"")=B13)))"),"SSFFS-00063")</f>
        <v>SSFFS-00063</v>
      </c>
      <c r="E5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SILVICULTURALES"",IMPORTRANGE(""https://docs.google.com/spreadsheets/d/18hc1ThpynOhUtyhuT564QZl72UkcAvN9SR3rBE8cm4o/edit#gid=476496681"",""2024!C:C"")=B13)))"),"5/01/2024")</f>
        <v>5/01/2024</v>
      </c>
      <c r="F51" s="14" t="s">
        <v>22</v>
      </c>
      <c r="G51" s="16">
        <v>45328</v>
      </c>
      <c r="H5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SILVICULTURALES"",IMPORTRANGE(""https://docs.google.com/spreadsheets/d/18hc1ThpynOhUtyhuT564QZl72UkcAvN9SR3rBE8cm4o/edit#gid=476496681"",""2024!C:C"")=B13)))"),"16")</f>
        <v>16</v>
      </c>
      <c r="I5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SILVICULTURALES"",IMPORTRANGE(""https://docs.google.com/spreadsheets/d/18hc1ThpynOhUtyhuT564QZl72UkcAvN9SR3rBE8cm4o/edit#gid=476496681"",""2024!C:C"")=B13)))"),"PRIVADO")</f>
        <v>PRIVADO</v>
      </c>
      <c r="J5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SILVICULTURALES"",IMPORTRANGE(""https://docs.google.com/spreadsheets/d/18hc1ThpynOhUtyhuT564QZl72UkcAvN9SR3rBE8cm4o/edit#gid=476496681"",""2024!C:C"")=B13)))"),"FIDUCIARIA DAVIVIENDA S.A")</f>
        <v>FIDUCIARIA DAVIVIENDA S.A</v>
      </c>
      <c r="K5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SILVICULTURALES"",IMPORTRANGE(""https://docs.google.com/spreadsheets/d/18hc1ThpynOhUtyhuT564QZl72UkcAvN9SR3rBE8cm4o/edit#gid=476496681"",""2024!C:C"")=B13)))"),"Ac 23  32C 11")</f>
        <v>Ac 23  32C 11</v>
      </c>
      <c r="L51" s="18" t="s">
        <v>3825</v>
      </c>
      <c r="M51" s="19">
        <v>963.76</v>
      </c>
      <c r="N51" s="20" t="s">
        <v>3963</v>
      </c>
      <c r="O51" s="14" t="s">
        <v>3964</v>
      </c>
      <c r="P51" s="21" t="s">
        <v>3965</v>
      </c>
    </row>
    <row r="52" spans="1:16" ht="24" x14ac:dyDescent="0.25">
      <c r="A52" s="13">
        <v>2024</v>
      </c>
      <c r="B52" s="14" t="str">
        <f>IF(F52="","",CONCATENATE(F52,"/",YEAR(G52)))</f>
        <v>393/2024</v>
      </c>
      <c r="C5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SILVICULTURALES"",IMPORTRANGE(""https://docs.google.com/spreadsheets/d/18hc1ThpynOhUtyhuT564QZl72UkcAvN9SR3rBE8cm4o/edit#gid=476496681"",""2024!C:C"")=B14)))"),"2024EE30660")</f>
        <v>2024EE30660</v>
      </c>
      <c r="D5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SILVICULTURALES"",IMPORTRANGE(""https://docs.google.com/spreadsheets/d/18hc1ThpynOhUtyhuT564QZl72UkcAvN9SR3rBE8cm4o/edit#gid=476496681"",""2024!C:C"")=B14)))"),"SSFFS-00064")</f>
        <v>SSFFS-00064</v>
      </c>
      <c r="E5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SILVICULTURALES"",IMPORTRANGE(""https://docs.google.com/spreadsheets/d/18hc1ThpynOhUtyhuT564QZl72UkcAvN9SR3rBE8cm4o/edit#gid=476496681"",""2024!C:C"")=B14)))"),"5/01/2024")</f>
        <v>5/01/2024</v>
      </c>
      <c r="F52" s="14" t="s">
        <v>23</v>
      </c>
      <c r="G52" s="16">
        <v>45328</v>
      </c>
      <c r="H5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SILVICULTURALES"",IMPORTRANGE(""https://docs.google.com/spreadsheets/d/18hc1ThpynOhUtyhuT564QZl72UkcAvN9SR3rBE8cm4o/edit#gid=476496681"",""2024!C:C"")=B14)))"),"16")</f>
        <v>16</v>
      </c>
      <c r="I5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SILVICULTURALES"",IMPORTRANGE(""https://docs.google.com/spreadsheets/d/18hc1ThpynOhUtyhuT564QZl72UkcAvN9SR3rBE8cm4o/edit#gid=476496681"",""2024!C:C"")=B14)))"),"PRIVADO")</f>
        <v>PRIVADO</v>
      </c>
      <c r="J5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SILVICULTURALES"",IMPORTRANGE(""https://docs.google.com/spreadsheets/d/18hc1ThpynOhUtyhuT564QZl72UkcAvN9SR3rBE8cm4o/edit#gid=476496681"",""2024!C:C"")=B14)))"),"FIDUCIARIA DAVIVIENDA S.A")</f>
        <v>FIDUCIARIA DAVIVIENDA S.A</v>
      </c>
      <c r="K5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SILVICULTURALES"",IMPORTRANGE(""https://docs.google.com/spreadsheets/d/18hc1ThpynOhUtyhuT564QZl72UkcAvN9SR3rBE8cm4o/edit#gid=476496681"",""2024!C:C"")=B14)))"),"Ac 23  32C 11")</f>
        <v>Ac 23  32C 11</v>
      </c>
      <c r="L52" s="18" t="s">
        <v>3826</v>
      </c>
      <c r="M52" s="19">
        <v>255.04</v>
      </c>
      <c r="N52" s="20" t="s">
        <v>3966</v>
      </c>
      <c r="O52" s="14" t="s">
        <v>3967</v>
      </c>
      <c r="P52" s="21" t="s">
        <v>3965</v>
      </c>
    </row>
    <row r="53" spans="1:16" x14ac:dyDescent="0.25">
      <c r="A53" s="13">
        <v>2024</v>
      </c>
      <c r="B53" s="14" t="str">
        <f>IF(F53="","",CONCATENATE(F53,"/",YEAR(G53)))</f>
        <v>394/2024</v>
      </c>
      <c r="C5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SILVICULTURALES"",IMPORTRANGE(""https://docs.google.com/spreadsheets/d/18hc1ThpynOhUtyhuT564QZl72UkcAvN9SR3rBE8cm4o/edit#gid=476496681"",""2024!C:C"")=B15)))"),"2024EE30803")</f>
        <v>2024EE30803</v>
      </c>
      <c r="D5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SILVICULTURALES"",IMPORTRANGE(""https://docs.google.com/spreadsheets/d/18hc1ThpynOhUtyhuT564QZl72UkcAvN9SR3rBE8cm4o/edit#gid=476496681"",""2024!C:C"")=B15)))"),"SSFFS-01222")</f>
        <v>SSFFS-01222</v>
      </c>
      <c r="E5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SILVICULTURALES"",IMPORTRANGE(""https://docs.google.com/spreadsheets/d/18hc1ThpynOhUtyhuT564QZl72UkcAvN9SR3rBE8cm4o/edit#gid=476496681"",""2024!C:C"")=B15)))"),"25/01/2024")</f>
        <v>25/01/2024</v>
      </c>
      <c r="F53" s="14" t="s">
        <v>24</v>
      </c>
      <c r="G53" s="16">
        <v>45329</v>
      </c>
      <c r="H5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SILVICULTURALES"",IMPORTRANGE(""https://docs.google.com/spreadsheets/d/18hc1ThpynOhUtyhuT564QZl72UkcAvN9SR3rBE8cm4o/edit#gid=476496681"",""2024!C:C"")=B15)))"),"11")</f>
        <v>11</v>
      </c>
      <c r="I5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SILVICULTURALES"",IMPORTRANGE(""https://docs.google.com/spreadsheets/d/18hc1ThpynOhUtyhuT564QZl72UkcAvN9SR3rBE8cm4o/edit#gid=476496681"",""2024!C:C"")=B15)))"),"PRIVADO")</f>
        <v>PRIVADO</v>
      </c>
      <c r="J5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SILVICULTURALES"",IMPORTRANGE(""https://docs.google.com/spreadsheets/d/18hc1ThpynOhUtyhuT564QZl72UkcAvN9SR3rBE8cm4o/edit#gid=476496681"",""2024!C:C"")=B15)))"),"HECOL S.A.S")</f>
        <v>HECOL S.A.S</v>
      </c>
      <c r="K5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SILVICULTURALES"",IMPORTRANGE(""https://docs.google.com/spreadsheets/d/18hc1ThpynOhUtyhuT564QZl72UkcAvN9SR3rBE8cm4o/edit#gid=476496681"",""2024!C:C"")=B15)))"),"CL 150 A 102 B 50")</f>
        <v>CL 150 A 102 B 50</v>
      </c>
      <c r="L53" s="18" t="s">
        <v>3827</v>
      </c>
      <c r="M53" s="19">
        <v>1273.5</v>
      </c>
      <c r="N53" s="20" t="s">
        <v>3787</v>
      </c>
      <c r="O53" s="14" t="s">
        <v>3787</v>
      </c>
      <c r="P53" s="21" t="s">
        <v>3787</v>
      </c>
    </row>
    <row r="54" spans="1:16" ht="24" x14ac:dyDescent="0.25">
      <c r="A54" s="13">
        <v>2024</v>
      </c>
      <c r="B54" s="14" t="str">
        <f>IF(F54="","",CONCATENATE(F54,"/",YEAR(G54)))</f>
        <v>424/2024</v>
      </c>
      <c r="C5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SILVICULTURALES"",IMPORTRANGE(""https://docs.google.com/spreadsheets/d/18hc1ThpynOhUtyhuT564QZl72UkcAvN9SR3rBE8cm4o/edit#gid=476496681"",""2024!C:C"")=B16)))"),"2024EE35678")</f>
        <v>2024EE35678</v>
      </c>
      <c r="D5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SILVICULTURALES"",IMPORTRANGE(""https://docs.google.com/spreadsheets/d/18hc1ThpynOhUtyhuT564QZl72UkcAvN9SR3rBE8cm4o/edit#gid=476496681"",""2024!C:C"")=B16)))"),"SSFFS-00072")</f>
        <v>SSFFS-00072</v>
      </c>
      <c r="E5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SILVICULTURALES"",IMPORTRANGE(""https://docs.google.com/spreadsheets/d/18hc1ThpynOhUtyhuT564QZl72UkcAvN9SR3rBE8cm4o/edit#gid=476496681"",""2024!C:C"")=B16)))"),"5/01/2024")</f>
        <v>5/01/2024</v>
      </c>
      <c r="F54" s="14" t="s">
        <v>25</v>
      </c>
      <c r="G54" s="16">
        <v>45334</v>
      </c>
      <c r="H5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SILVICULTURALES"",IMPORTRANGE(""https://docs.google.com/spreadsheets/d/18hc1ThpynOhUtyhuT564QZl72UkcAvN9SR3rBE8cm4o/edit#gid=476496681"",""2024!C:C"")=B16)))"),"9")</f>
        <v>9</v>
      </c>
      <c r="I5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SILVICULTURALES"",IMPORTRANGE(""https://docs.google.com/spreadsheets/d/18hc1ThpynOhUtyhuT564QZl72UkcAvN9SR3rBE8cm4o/edit#gid=476496681"",""2024!C:C"")=B16)))"),"PRIVADO")</f>
        <v>PRIVADO</v>
      </c>
      <c r="J5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SILVICULTURALES"",IMPORTRANGE(""https://docs.google.com/spreadsheets/d/18hc1ThpynOhUtyhuT564QZl72UkcAvN9SR3rBE8cm4o/edit#gid=476496681"",""2024!C:C"")=B16)))"),"CREDICORP CAPITAL FIDUCIARIA S.A")</f>
        <v>CREDICORP CAPITAL FIDUCIARIA S.A</v>
      </c>
      <c r="K5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SILVICULTURALES"",IMPORTRANGE(""https://docs.google.com/spreadsheets/d/18hc1ThpynOhUtyhuT564QZl72UkcAvN9SR3rBE8cm4o/edit#gid=476496681"",""2024!C:C"")=B16)))"),"CL  22 A 130  89")</f>
        <v>CL  22 A 130  89</v>
      </c>
      <c r="L54" s="18" t="s">
        <v>3828</v>
      </c>
      <c r="M54" s="19">
        <v>348.51</v>
      </c>
      <c r="N54" s="20" t="s">
        <v>3787</v>
      </c>
      <c r="O54" s="14" t="s">
        <v>3787</v>
      </c>
      <c r="P54" s="21" t="s">
        <v>3787</v>
      </c>
    </row>
    <row r="55" spans="1:16" ht="36" x14ac:dyDescent="0.25">
      <c r="A55" s="13">
        <v>2024</v>
      </c>
      <c r="B55" s="14" t="str">
        <f>IF(F55="","",CONCATENATE(F55,"/",YEAR(G55)))</f>
        <v>432/2024</v>
      </c>
      <c r="C5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SILVICULTURALES"",IMPORTRANGE(""https://docs.google.com/spreadsheets/d/18hc1ThpynOhUtyhuT564QZl72UkcAvN9SR3rBE8cm4o/edit#gid=476496681"",""2024!C:C"")=B17)))"),"2024EE36623")</f>
        <v>2024EE36623</v>
      </c>
      <c r="D5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SILVICULTURALES"",IMPORTRANGE(""https://docs.google.com/spreadsheets/d/18hc1ThpynOhUtyhuT564QZl72UkcAvN9SR3rBE8cm4o/edit#gid=476496681"",""2024!C:C"")=B17)))"),"SSFFS-01597")</f>
        <v>SSFFS-01597</v>
      </c>
      <c r="E5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SILVICULTURALES"",IMPORTRANGE(""https://docs.google.com/spreadsheets/d/18hc1ThpynOhUtyhuT564QZl72UkcAvN9SR3rBE8cm4o/edit#gid=476496681"",""2024!C:C"")=B17)))"),"7/02/2024")</f>
        <v>7/02/2024</v>
      </c>
      <c r="F55" s="14" t="s">
        <v>26</v>
      </c>
      <c r="G55" s="16">
        <v>45335</v>
      </c>
      <c r="H5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SILVICULTURALES"",IMPORTRANGE(""https://docs.google.com/spreadsheets/d/18hc1ThpynOhUtyhuT564QZl72UkcAvN9SR3rBE8cm4o/edit#gid=476496681"",""2024!C:C"")=B17)))"),"1")</f>
        <v>1</v>
      </c>
      <c r="I5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SILVICULTURALES"",IMPORTRANGE(""https://docs.google.com/spreadsheets/d/18hc1ThpynOhUtyhuT564QZl72UkcAvN9SR3rBE8cm4o/edit#gid=476496681"",""2024!C:C"")=B17)))"),"PÚBLICO")</f>
        <v>PÚBLICO</v>
      </c>
      <c r="J5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SILVICULTURALES"",IMPORTRANGE(""https://docs.google.com/spreadsheets/d/18hc1ThpynOhUtyhuT564QZl72UkcAvN9SR3rBE8cm4o/edit#gid=476496681"",""2024!C:C"")=B17)))"),"FIDUCIARIA DAVIVIENDA S.A")</f>
        <v>FIDUCIARIA DAVIVIENDA S.A</v>
      </c>
      <c r="K5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SILVICULTURALES"",IMPORTRANGE(""https://docs.google.com/spreadsheets/d/18hc1ThpynOhUtyhuT564QZl72UkcAvN9SR3rBE8cm4o/edit#gid=476496681"",""2024!C:C"")=B17)))"),"CL 101 17A 18
KR 18A 101 28
CL 101 17 A 50")</f>
        <v>CL 101 17A 18
KR 18A 101 28
CL 101 17 A 50</v>
      </c>
      <c r="L55" s="18" t="s">
        <v>3829</v>
      </c>
      <c r="M55" s="19">
        <v>43.36</v>
      </c>
      <c r="N55" s="20" t="s">
        <v>3829</v>
      </c>
      <c r="O55" s="14" t="s">
        <v>3968</v>
      </c>
      <c r="P55" s="21" t="s">
        <v>3969</v>
      </c>
    </row>
    <row r="56" spans="1:16" ht="24" x14ac:dyDescent="0.25">
      <c r="A56" s="13">
        <v>2024</v>
      </c>
      <c r="B56" s="14" t="str">
        <f>IF(F56="","",CONCATENATE(F56,"/",YEAR(G56)))</f>
        <v>434/2024</v>
      </c>
      <c r="C5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SILVICULTURALES"",IMPORTRANGE(""https://docs.google.com/spreadsheets/d/18hc1ThpynOhUtyhuT564QZl72UkcAvN9SR3rBE8cm4o/edit#gid=476496681"",""2024!C:C"")=B18)))"),"2024EE38121")</f>
        <v>2024EE38121</v>
      </c>
      <c r="D5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SILVICULTURALES"",IMPORTRANGE(""https://docs.google.com/spreadsheets/d/18hc1ThpynOhUtyhuT564QZl72UkcAvN9SR3rBE8cm4o/edit#gid=476496681"",""2024!C:C"")=B18)))"),"SSFFS-00067")</f>
        <v>SSFFS-00067</v>
      </c>
      <c r="E5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SILVICULTURALES"",IMPORTRANGE(""https://docs.google.com/spreadsheets/d/18hc1ThpynOhUtyhuT564QZl72UkcAvN9SR3rBE8cm4o/edit#gid=476496681"",""2024!C:C"")=B18)))"),"5/01/2024")</f>
        <v>5/01/2024</v>
      </c>
      <c r="F56" s="14" t="s">
        <v>27</v>
      </c>
      <c r="G56" s="16">
        <v>45337</v>
      </c>
      <c r="H5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SILVICULTURALES"",IMPORTRANGE(""https://docs.google.com/spreadsheets/d/18hc1ThpynOhUtyhuT564QZl72UkcAvN9SR3rBE8cm4o/edit#gid=476496681"",""2024!C:C"")=B18)))"),"4")</f>
        <v>4</v>
      </c>
      <c r="I5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SILVICULTURALES"",IMPORTRANGE(""https://docs.google.com/spreadsheets/d/18hc1ThpynOhUtyhuT564QZl72UkcAvN9SR3rBE8cm4o/edit#gid=476496681"",""2024!C:C"")=B18)))"),"PRIVADO")</f>
        <v>PRIVADO</v>
      </c>
      <c r="J5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SILVICULTURALES"",IMPORTRANGE(""https://docs.google.com/spreadsheets/d/18hc1ThpynOhUtyhuT564QZl72UkcAvN9SR3rBE8cm4o/edit#gid=476496681"",""2024!C:C"")=B18)))"),"CARIA GROUP CO")</f>
        <v>CARIA GROUP CO</v>
      </c>
      <c r="K5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SILVICULTURALES"",IMPORTRANGE(""https://docs.google.com/spreadsheets/d/18hc1ThpynOhUtyhuT564QZl72UkcAvN9SR3rBE8cm4o/edit#gid=476496681"",""2024!C:C"")=B18)))"),"KR 6 11 62 SUR 
KR 54 11 51 SUR ")</f>
        <v xml:space="preserve">KR 6 11 62 SUR 
KR 54 11 51 SUR </v>
      </c>
      <c r="L56" s="18" t="s">
        <v>3830</v>
      </c>
      <c r="M56" s="19">
        <v>53.22</v>
      </c>
      <c r="N56" s="20" t="s">
        <v>3787</v>
      </c>
      <c r="O56" s="14" t="s">
        <v>3787</v>
      </c>
      <c r="P56" s="21" t="s">
        <v>3787</v>
      </c>
    </row>
    <row r="57" spans="1:16" ht="24" x14ac:dyDescent="0.25">
      <c r="A57" s="13">
        <v>2024</v>
      </c>
      <c r="B57" s="14" t="str">
        <f>IF(F57="","",CONCATENATE(F57,"/",YEAR(G57)))</f>
        <v>435/2024</v>
      </c>
      <c r="C5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SILVICULTURALES"",IMPORTRANGE(""https://docs.google.com/spreadsheets/d/18hc1ThpynOhUtyhuT564QZl72UkcAvN9SR3rBE8cm4o/edit#gid=476496681"",""2024!C:C"")=B19)))"),"2024EE38124")</f>
        <v>2024EE38124</v>
      </c>
      <c r="D5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SILVICULTURALES"",IMPORTRANGE(""https://docs.google.com/spreadsheets/d/18hc1ThpynOhUtyhuT564QZl72UkcAvN9SR3rBE8cm4o/edit#gid=476496681"",""2024!C:C"")=B19)))"),"SSFFS-00068")</f>
        <v>SSFFS-00068</v>
      </c>
      <c r="E5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SILVICULTURALES"",IMPORTRANGE(""https://docs.google.com/spreadsheets/d/18hc1ThpynOhUtyhuT564QZl72UkcAvN9SR3rBE8cm4o/edit#gid=476496681"",""2024!C:C"")=B19)))"),"5/01/2024")</f>
        <v>5/01/2024</v>
      </c>
      <c r="F57" s="14" t="s">
        <v>28</v>
      </c>
      <c r="G57" s="16">
        <v>45337</v>
      </c>
      <c r="H5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SILVICULTURALES"",IMPORTRANGE(""https://docs.google.com/spreadsheets/d/18hc1ThpynOhUtyhuT564QZl72UkcAvN9SR3rBE8cm4o/edit#gid=476496681"",""2024!C:C"")=B19)))"),"4")</f>
        <v>4</v>
      </c>
      <c r="I5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SILVICULTURALES"",IMPORTRANGE(""https://docs.google.com/spreadsheets/d/18hc1ThpynOhUtyhuT564QZl72UkcAvN9SR3rBE8cm4o/edit#gid=476496681"",""2024!C:C"")=B19)))"),"PÚBLICO")</f>
        <v>PÚBLICO</v>
      </c>
      <c r="J5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SILVICULTURALES"",IMPORTRANGE(""https://docs.google.com/spreadsheets/d/18hc1ThpynOhUtyhuT564QZl72UkcAvN9SR3rBE8cm4o/edit#gid=476496681"",""2024!C:C"")=B19)))"),"CARIA GROUP CO")</f>
        <v>CARIA GROUP CO</v>
      </c>
      <c r="K5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SILVICULTURALES"",IMPORTRANGE(""https://docs.google.com/spreadsheets/d/18hc1ThpynOhUtyhuT564QZl72UkcAvN9SR3rBE8cm4o/edit#gid=476496681"",""2024!C:C"")=B19)))"),"KR 6 11 62 SUR 
KR 54 11 51 SUR ")</f>
        <v xml:space="preserve">KR 6 11 62 SUR 
KR 54 11 51 SUR </v>
      </c>
      <c r="L57" s="18" t="s">
        <v>3831</v>
      </c>
      <c r="M57" s="19">
        <v>43.14</v>
      </c>
      <c r="N57" s="20" t="s">
        <v>3787</v>
      </c>
      <c r="O57" s="14" t="s">
        <v>3787</v>
      </c>
      <c r="P57" s="21" t="s">
        <v>3787</v>
      </c>
    </row>
    <row r="58" spans="1:16" ht="24" x14ac:dyDescent="0.25">
      <c r="A58" s="13">
        <v>2024</v>
      </c>
      <c r="B58" s="14" t="str">
        <f>IF(F58="","",CONCATENATE(F58,"/",YEAR(G58)))</f>
        <v>436/2024</v>
      </c>
      <c r="C5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SILVICULTURALES"",IMPORTRANGE(""https://docs.google.com/spreadsheets/d/18hc1ThpynOhUtyhuT564QZl72UkcAvN9SR3rBE8cm4o/edit#gid=476496681"",""2024!C:C"")=B20)))"),"2024EE38128")</f>
        <v>2024EE38128</v>
      </c>
      <c r="D5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SILVICULTURALES"",IMPORTRANGE(""https://docs.google.com/spreadsheets/d/18hc1ThpynOhUtyhuT564QZl72UkcAvN9SR3rBE8cm4o/edit#gid=476496681"",""2024!C:C"")=B20)))"),"SSFFS-00070
SSFFS-00071")</f>
        <v>SSFFS-00070
SSFFS-00071</v>
      </c>
      <c r="E5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SILVICULTURALES"",IMPORTRANGE(""https://docs.google.com/spreadsheets/d/18hc1ThpynOhUtyhuT564QZl72UkcAvN9SR3rBE8cm4o/edit#gid=476496681"",""2024!C:C"")=B20)))"),"5/01/2024")</f>
        <v>5/01/2024</v>
      </c>
      <c r="F58" s="14" t="s">
        <v>29</v>
      </c>
      <c r="G58" s="16">
        <v>45337</v>
      </c>
      <c r="H5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SILVICULTURALES"",IMPORTRANGE(""https://docs.google.com/spreadsheets/d/18hc1ThpynOhUtyhuT564QZl72UkcAvN9SR3rBE8cm4o/edit#gid=476496681"",""2024!C:C"")=B20)))"),"1")</f>
        <v>1</v>
      </c>
      <c r="I5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SILVICULTURALES"",IMPORTRANGE(""https://docs.google.com/spreadsheets/d/18hc1ThpynOhUtyhuT564QZl72UkcAvN9SR3rBE8cm4o/edit#gid=476496681"",""2024!C:C"")=B20)))"),"PRIVADO")</f>
        <v>PRIVADO</v>
      </c>
      <c r="J5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SILVICULTURALES"",IMPORTRANGE(""https://docs.google.com/spreadsheets/d/18hc1ThpynOhUtyhuT564QZl72UkcAvN9SR3rBE8cm4o/edit#gid=476496681"",""2024!C:C"")=B20)))"),"MARVAL S.A.S")</f>
        <v>MARVAL S.A.S</v>
      </c>
      <c r="K5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SILVICULTURALES"",IMPORTRANGE(""https://docs.google.com/spreadsheets/d/18hc1ThpynOhUtyhuT564QZl72UkcAvN9SR3rBE8cm4o/edit#gid=476496681"",""2024!C:C"")=B20)))"),"KR 15 CL 170 180")</f>
        <v>KR 15 CL 170 180</v>
      </c>
      <c r="L58" s="18" t="s">
        <v>3832</v>
      </c>
      <c r="M58" s="22">
        <v>493.22043000000002</v>
      </c>
      <c r="N58" s="20" t="s">
        <v>3787</v>
      </c>
      <c r="O58" s="14" t="s">
        <v>3787</v>
      </c>
      <c r="P58" s="21" t="s">
        <v>3787</v>
      </c>
    </row>
    <row r="59" spans="1:16" x14ac:dyDescent="0.25">
      <c r="A59" s="13">
        <v>2024</v>
      </c>
      <c r="B59" s="14" t="str">
        <f>IF(F59="","",CONCATENATE(F59,"/",YEAR(G59)))</f>
        <v>437/2024</v>
      </c>
      <c r="C5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SILVICULTURALES"",IMPORTRANGE(""https://docs.google.com/spreadsheets/d/18hc1ThpynOhUtyhuT564QZl72UkcAvN9SR3rBE8cm4o/edit#gid=476496681"",""2024!C:C"")=B21)))"),"2024EE38129")</f>
        <v>2024EE38129</v>
      </c>
      <c r="D5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SILVICULTURALES"",IMPORTRANGE(""https://docs.google.com/spreadsheets/d/18hc1ThpynOhUtyhuT564QZl72UkcAvN9SR3rBE8cm4o/edit#gid=476496681"",""2024!C:C"")=B21)))"),"SSFFS-00069")</f>
        <v>SSFFS-00069</v>
      </c>
      <c r="E5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SILVICULTURALES"",IMPORTRANGE(""https://docs.google.com/spreadsheets/d/18hc1ThpynOhUtyhuT564QZl72UkcAvN9SR3rBE8cm4o/edit#gid=476496681"",""2024!C:C"")=B21)))"),"5/01/2024")</f>
        <v>5/01/2024</v>
      </c>
      <c r="F59" s="14" t="s">
        <v>30</v>
      </c>
      <c r="G59" s="16">
        <v>45337</v>
      </c>
      <c r="H5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SILVICULTURALES"",IMPORTRANGE(""https://docs.google.com/spreadsheets/d/18hc1ThpynOhUtyhuT564QZl72UkcAvN9SR3rBE8cm4o/edit#gid=476496681"",""2024!C:C"")=B21)))"),"1")</f>
        <v>1</v>
      </c>
      <c r="I5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SILVICULTURALES"",IMPORTRANGE(""https://docs.google.com/spreadsheets/d/18hc1ThpynOhUtyhuT564QZl72UkcAvN9SR3rBE8cm4o/edit#gid=476496681"",""2024!C:C"")=B21)))"),"PRIVADO")</f>
        <v>PRIVADO</v>
      </c>
      <c r="J5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SILVICULTURALES"",IMPORTRANGE(""https://docs.google.com/spreadsheets/d/18hc1ThpynOhUtyhuT564QZl72UkcAvN9SR3rBE8cm4o/edit#gid=476496681"",""2024!C:C"")=B21)))"),"MARVAL S.A.S")</f>
        <v>MARVAL S.A.S</v>
      </c>
      <c r="K5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SILVICULTURALES"",IMPORTRANGE(""https://docs.google.com/spreadsheets/d/18hc1ThpynOhUtyhuT564QZl72UkcAvN9SR3rBE8cm4o/edit#gid=476496681"",""2024!C:C"")=B21)))"),"KR 15 CL 170 180")</f>
        <v>KR 15 CL 170 180</v>
      </c>
      <c r="L59" s="18" t="s">
        <v>3833</v>
      </c>
      <c r="M59" s="19">
        <v>2239.7399999999998</v>
      </c>
      <c r="N59" s="20" t="s">
        <v>3787</v>
      </c>
      <c r="O59" s="14" t="s">
        <v>3787</v>
      </c>
      <c r="P59" s="21" t="s">
        <v>3787</v>
      </c>
    </row>
    <row r="60" spans="1:16" ht="24" x14ac:dyDescent="0.25">
      <c r="A60" s="13">
        <v>2024</v>
      </c>
      <c r="B60" s="14" t="str">
        <f>IF(F60="","",CONCATENATE(F60,"/",YEAR(G60)))</f>
        <v>447/2024</v>
      </c>
      <c r="C6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SILVICULTURALES"",IMPORTRANGE(""https://docs.google.com/spreadsheets/d/18hc1ThpynOhUtyhuT564QZl72UkcAvN9SR3rBE8cm4o/edit#gid=476496681"",""2024!C:C"")=B22)))"),"2024EE39817")</f>
        <v>2024EE39817</v>
      </c>
      <c r="D6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SILVICULTURALES"",IMPORTRANGE(""https://docs.google.com/spreadsheets/d/18hc1ThpynOhUtyhuT564QZl72UkcAvN9SR3rBE8cm4o/edit#gid=476496681"",""2024!C:C"")=B22)))"),"SSFFS-01220
SSFFS-01221")</f>
        <v>SSFFS-01220
SSFFS-01221</v>
      </c>
      <c r="E6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SILVICULTURALES"",IMPORTRANGE(""https://docs.google.com/spreadsheets/d/18hc1ThpynOhUtyhuT564QZl72UkcAvN9SR3rBE8cm4o/edit#gid=476496681"",""2024!C:C"")=B22)))"),"25/01/2024")</f>
        <v>25/01/2024</v>
      </c>
      <c r="F60" s="14" t="s">
        <v>31</v>
      </c>
      <c r="G60" s="16">
        <v>45348</v>
      </c>
      <c r="H6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SILVICULTURALES"",IMPORTRANGE(""https://docs.google.com/spreadsheets/d/18hc1ThpynOhUtyhuT564QZl72UkcAvN9SR3rBE8cm4o/edit#gid=476496681"",""2024!C:C"")=B22)))"),"5")</f>
        <v>5</v>
      </c>
      <c r="I6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SILVICULTURALES"",IMPORTRANGE(""https://docs.google.com/spreadsheets/d/18hc1ThpynOhUtyhuT564QZl72UkcAvN9SR3rBE8cm4o/edit#gid=476496681"",""2024!C:C"")=B22)))"),"PRIVADO")</f>
        <v>PRIVADO</v>
      </c>
      <c r="J6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SILVICULTURALES"",IMPORTRANGE(""https://docs.google.com/spreadsheets/d/18hc1ThpynOhUtyhuT564QZl72UkcAvN9SR3rBE8cm4o/edit#gid=476496681"",""2024!C:C"")=B22)))"),"AMARILO S.A")</f>
        <v>AMARILO S.A</v>
      </c>
      <c r="K6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SILVICULTURALES"",IMPORTRANGE(""https://docs.google.com/spreadsheets/d/18hc1ThpynOhUtyhuT564QZl72UkcAvN9SR3rBE8cm4o/edit#gid=476496681"",""2024!C:C"")=B22)))"),"KR 14 64A 70SUR
AV KR 1 65D 58 SUR ")</f>
        <v xml:space="preserve">KR 14 64A 70SUR
AV KR 1 65D 58 SUR </v>
      </c>
      <c r="L60" s="18" t="s">
        <v>3834</v>
      </c>
      <c r="M60" s="22">
        <v>1636.64251281</v>
      </c>
      <c r="N60" s="20" t="s">
        <v>3787</v>
      </c>
      <c r="O60" s="14" t="s">
        <v>3787</v>
      </c>
      <c r="P60" s="21" t="s">
        <v>3787</v>
      </c>
    </row>
    <row r="61" spans="1:16" ht="36" x14ac:dyDescent="0.25">
      <c r="A61" s="13">
        <v>2024</v>
      </c>
      <c r="B61" s="14" t="str">
        <f>IF(F61="","",CONCATENATE(F61,"/",YEAR(G61)))</f>
        <v>474/2024</v>
      </c>
      <c r="C6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SILVICULTURALES"",IMPORTRANGE(""https://docs.google.com/spreadsheets/d/18hc1ThpynOhUtyhuT564QZl72UkcAvN9SR3rBE8cm4o/edit#gid=476496681"",""2024!C:C"")=B23)))"),"2024EE41951")</f>
        <v>2024EE41951</v>
      </c>
      <c r="D6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SILVICULTURALES"",IMPORTRANGE(""https://docs.google.com/spreadsheets/d/18hc1ThpynOhUtyhuT564QZl72UkcAvN9SR3rBE8cm4o/edit#gid=476496681"",""2024!C:C"")=B23)))"),"SSFFS-001478")</f>
        <v>SSFFS-001478</v>
      </c>
      <c r="E6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SILVICULTURALES"",IMPORTRANGE(""https://docs.google.com/spreadsheets/d/18hc1ThpynOhUtyhuT564QZl72UkcAvN9SR3rBE8cm4o/edit#gid=476496681"",""2024!C:C"")=B23)))"),"1/02/2024")</f>
        <v>1/02/2024</v>
      </c>
      <c r="F61" s="14" t="s">
        <v>32</v>
      </c>
      <c r="G61" s="16">
        <v>45342</v>
      </c>
      <c r="H6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SILVICULTURALES"",IMPORTRANGE(""https://docs.google.com/spreadsheets/d/18hc1ThpynOhUtyhuT564QZl72UkcAvN9SR3rBE8cm4o/edit#gid=476496681"",""2024!C:C"")=B23)))"),"10")</f>
        <v>10</v>
      </c>
      <c r="I6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SILVICULTURALES"",IMPORTRANGE(""https://docs.google.com/spreadsheets/d/18hc1ThpynOhUtyhuT564QZl72UkcAvN9SR3rBE8cm4o/edit#gid=476496681"",""2024!C:C"")=B23)))"),"PRIVADO")</f>
        <v>PRIVADO</v>
      </c>
      <c r="J6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SILVICULTURALES"",IMPORTRANGE(""https://docs.google.com/spreadsheets/d/18hc1ThpynOhUtyhuT564QZl72UkcAvN9SR3rBE8cm4o/edit#gid=476496681"",""2024!C:C"")=B23)))"),"INSTITUTO DE DESARROLLO URBANO (IDU)")</f>
        <v>INSTITUTO DE DESARROLLO URBANO (IDU)</v>
      </c>
      <c r="K6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SILVICULTURALES"",IMPORTRANGE(""https://docs.google.com/spreadsheets/d/18hc1ThpynOhUtyhuT564QZl72UkcAvN9SR3rBE8cm4o/edit#gid=476496681"",""2024!C:C"")=B23)))"),"AK 68 64 C 75 
AK 68 64 C 75 ")</f>
        <v xml:space="preserve">AK 68 64 C 75 
AK 68 64 C 75 </v>
      </c>
      <c r="L61" s="18" t="s">
        <v>3835</v>
      </c>
      <c r="M61" s="19">
        <v>69.63</v>
      </c>
      <c r="N61" s="20" t="s">
        <v>3787</v>
      </c>
      <c r="O61" s="14" t="s">
        <v>3787</v>
      </c>
      <c r="P61" s="21" t="s">
        <v>3787</v>
      </c>
    </row>
    <row r="62" spans="1:16" ht="36" x14ac:dyDescent="0.25">
      <c r="A62" s="13">
        <v>2024</v>
      </c>
      <c r="B62" s="14" t="str">
        <f>IF(F62="","",CONCATENATE(F62,"/",YEAR(G62)))</f>
        <v>475/2024</v>
      </c>
      <c r="C6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SILVICULTURALES"",IMPORTRANGE(""https://docs.google.com/spreadsheets/d/18hc1ThpynOhUtyhuT564QZl72UkcAvN9SR3rBE8cm4o/edit#gid=476496681"",""2024!C:C"")=B24)))"),"2024EE42225")</f>
        <v>2024EE42225</v>
      </c>
      <c r="D6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SILVICULTURALES"",IMPORTRANGE(""https://docs.google.com/spreadsheets/d/18hc1ThpynOhUtyhuT564QZl72UkcAvN9SR3rBE8cm4o/edit#gid=476496681"",""2024!C:C"")=B24)))"),"SSFFS-01513")</f>
        <v>SSFFS-01513</v>
      </c>
      <c r="E6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SILVICULTURALES"",IMPORTRANGE(""https://docs.google.com/spreadsheets/d/18hc1ThpynOhUtyhuT564QZl72UkcAvN9SR3rBE8cm4o/edit#gid=476496681"",""2024!C:C"")=B24)))"),"5/02/2024")</f>
        <v>5/02/2024</v>
      </c>
      <c r="F62" s="14" t="s">
        <v>33</v>
      </c>
      <c r="G62" s="16">
        <v>45342</v>
      </c>
      <c r="H6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SILVICULTURALES"",IMPORTRANGE(""https://docs.google.com/spreadsheets/d/18hc1ThpynOhUtyhuT564QZl72UkcAvN9SR3rBE8cm4o/edit#gid=476496681"",""2024!C:C"")=B24)))"),"13")</f>
        <v>13</v>
      </c>
      <c r="I6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SILVICULTURALES"",IMPORTRANGE(""https://docs.google.com/spreadsheets/d/18hc1ThpynOhUtyhuT564QZl72UkcAvN9SR3rBE8cm4o/edit#gid=476496681"",""2024!C:C"")=B24)))"),"PRIVADO")</f>
        <v>PRIVADO</v>
      </c>
      <c r="J6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SILVICULTURALES"",IMPORTRANGE(""https://docs.google.com/spreadsheets/d/18hc1ThpynOhUtyhuT564QZl72UkcAvN9SR3rBE8cm4o/edit#gid=476496681"",""2024!C:C"")=B24)))"),"INSTITUTO DE DESARROLLO URBANO (IDU)")</f>
        <v>INSTITUTO DE DESARROLLO URBANO (IDU)</v>
      </c>
      <c r="K6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SILVICULTURALES"",IMPORTRANGE(""https://docs.google.com/spreadsheets/d/18hc1ThpynOhUtyhuT564QZl72UkcAvN9SR3rBE8cm4o/edit#gid=476496681"",""2024!C:C"")=B24)))"),"CL 51SUR 5F 87")</f>
        <v>CL 51SUR 5F 87</v>
      </c>
      <c r="L62" s="18" t="s">
        <v>3836</v>
      </c>
      <c r="M62" s="19">
        <v>122.76</v>
      </c>
      <c r="N62" s="20" t="s">
        <v>3970</v>
      </c>
      <c r="O62" s="14" t="s">
        <v>3971</v>
      </c>
      <c r="P62" s="21" t="s">
        <v>3972</v>
      </c>
    </row>
    <row r="63" spans="1:16" ht="36" x14ac:dyDescent="0.25">
      <c r="A63" s="13">
        <v>2024</v>
      </c>
      <c r="B63" s="14" t="str">
        <f>IF(F63="","",CONCATENATE(F63,"/",YEAR(G63)))</f>
        <v>487/2024</v>
      </c>
      <c r="C6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SILVICULTURALES"",IMPORTRANGE(""https://docs.google.com/spreadsheets/d/18hc1ThpynOhUtyhuT564QZl72UkcAvN9SR3rBE8cm4o/edit#gid=476496681"",""2024!C:C"")=B25)))"),"2024EE43033")</f>
        <v>2024EE43033</v>
      </c>
      <c r="D6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SILVICULTURALES"",IMPORTRANGE(""https://docs.google.com/spreadsheets/d/18hc1ThpynOhUtyhuT564QZl72UkcAvN9SR3rBE8cm4o/edit#gid=476496681"",""2024!C:C"")=B25)))"),"SSFFS-01594")</f>
        <v>SSFFS-01594</v>
      </c>
      <c r="E6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SILVICULTURALES"",IMPORTRANGE(""https://docs.google.com/spreadsheets/d/18hc1ThpynOhUtyhuT564QZl72UkcAvN9SR3rBE8cm4o/edit#gid=476496681"",""2024!C:C"")=B25)))"),"7/02/2024")</f>
        <v>7/02/2024</v>
      </c>
      <c r="F63" s="14" t="s">
        <v>34</v>
      </c>
      <c r="G63" s="16">
        <v>45343</v>
      </c>
      <c r="H6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SILVICULTURALES"",IMPORTRANGE(""https://docs.google.com/spreadsheets/d/18hc1ThpynOhUtyhuT564QZl72UkcAvN9SR3rBE8cm4o/edit#gid=476496681"",""2024!C:C"")=B25)))"),"1")</f>
        <v>1</v>
      </c>
      <c r="I6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SILVICULTURALES"",IMPORTRANGE(""https://docs.google.com/spreadsheets/d/18hc1ThpynOhUtyhuT564QZl72UkcAvN9SR3rBE8cm4o/edit#gid=476496681"",""2024!C:C"")=B25)))"),"PRIVADO")</f>
        <v>PRIVADO</v>
      </c>
      <c r="J6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SILVICULTURALES"",IMPORTRANGE(""https://docs.google.com/spreadsheets/d/18hc1ThpynOhUtyhuT564QZl72UkcAvN9SR3rBE8cm4o/edit#gid=476496681"",""2024!C:C"")=B25)))"),"CONJUNTO RESIDENCIAL BOSQUES DE TIMANA - PH")</f>
        <v>CONJUNTO RESIDENCIAL BOSQUES DE TIMANA - PH</v>
      </c>
      <c r="K6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SILVICULTURALES"",IMPORTRANGE(""https://docs.google.com/spreadsheets/d/18hc1ThpynOhUtyhuT564QZl72UkcAvN9SR3rBE8cm4o/edit#gid=476496681"",""2024!C:C"")=B25)))"),"KR7 C 146 64")</f>
        <v>KR7 C 146 64</v>
      </c>
      <c r="L63" s="18" t="s">
        <v>3837</v>
      </c>
      <c r="M63" s="19">
        <v>6.5</v>
      </c>
      <c r="N63" s="20" t="s">
        <v>3787</v>
      </c>
      <c r="O63" s="14" t="s">
        <v>3787</v>
      </c>
      <c r="P63" s="21" t="s">
        <v>3787</v>
      </c>
    </row>
    <row r="64" spans="1:16" x14ac:dyDescent="0.25">
      <c r="A64" s="13">
        <v>2024</v>
      </c>
      <c r="B64" s="14" t="str">
        <f>IF(F64="","",CONCATENATE(F64,"/",YEAR(G64)))</f>
        <v>495/2024</v>
      </c>
      <c r="C6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SILVICULTURALES"",IMPORTRANGE(""https://docs.google.com/spreadsheets/d/18hc1ThpynOhUtyhuT564QZl72UkcAvN9SR3rBE8cm4o/edit#gid=476496681"",""2024!C:C"")=B26)))"),"2024EE44352")</f>
        <v>2024EE44352</v>
      </c>
      <c r="D6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SILVICULTURALES"",IMPORTRANGE(""https://docs.google.com/spreadsheets/d/18hc1ThpynOhUtyhuT564QZl72UkcAvN9SR3rBE8cm4o/edit#gid=476496681"",""2024!C:C"")=B26)))"),"SSFFS-01598")</f>
        <v>SSFFS-01598</v>
      </c>
      <c r="E6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SILVICULTURALES"",IMPORTRANGE(""https://docs.google.com/spreadsheets/d/18hc1ThpynOhUtyhuT564QZl72UkcAvN9SR3rBE8cm4o/edit#gid=476496681"",""2024!C:C"")=B26)))"),"7/02/2024")</f>
        <v>7/02/2024</v>
      </c>
      <c r="F64" s="14" t="s">
        <v>35</v>
      </c>
      <c r="G64" s="16">
        <v>45344</v>
      </c>
      <c r="H6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SILVICULTURALES"",IMPORTRANGE(""https://docs.google.com/spreadsheets/d/18hc1ThpynOhUtyhuT564QZl72UkcAvN9SR3rBE8cm4o/edit#gid=476496681"",""2024!C:C"")=B26)))"),"9")</f>
        <v>9</v>
      </c>
      <c r="I6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SILVICULTURALES"",IMPORTRANGE(""https://docs.google.com/spreadsheets/d/18hc1ThpynOhUtyhuT564QZl72UkcAvN9SR3rBE8cm4o/edit#gid=476496681"",""2024!C:C"")=B26)))"),"PRIVADO")</f>
        <v>PRIVADO</v>
      </c>
      <c r="J6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SILVICULTURALES"",IMPORTRANGE(""https://docs.google.com/spreadsheets/d/18hc1ThpynOhUtyhuT564QZl72UkcAvN9SR3rBE8cm4o/edit#gid=476496681"",""2024!C:C"")=B26)))"),"BIENES Y  COMERCIO ")</f>
        <v xml:space="preserve">BIENES Y  COMERCIO </v>
      </c>
      <c r="K6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SILVICULTURALES"",IMPORTRANGE(""https://docs.google.com/spreadsheets/d/18hc1ThpynOhUtyhuT564QZl72UkcAvN9SR3rBE8cm4o/edit#gid=476496681"",""2024!C:C"")=B26)))"),"DG 13 69 89")</f>
        <v>DG 13 69 89</v>
      </c>
      <c r="L64" s="18" t="s">
        <v>3838</v>
      </c>
      <c r="M64" s="19">
        <v>98.94</v>
      </c>
      <c r="N64" s="20" t="s">
        <v>3787</v>
      </c>
      <c r="O64" s="14" t="s">
        <v>3787</v>
      </c>
      <c r="P64" s="21" t="s">
        <v>3787</v>
      </c>
    </row>
    <row r="65" spans="1:16" x14ac:dyDescent="0.25">
      <c r="A65" s="13">
        <v>2024</v>
      </c>
      <c r="B65" s="14" t="str">
        <f>IF(F65="","",CONCATENATE(F65,"/",YEAR(G65)))</f>
        <v>517/2024</v>
      </c>
      <c r="C6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SILVICULTURALES"",IMPORTRANGE(""https://docs.google.com/spreadsheets/d/18hc1ThpynOhUtyhuT564QZl72UkcAvN9SR3rBE8cm4o/edit#gid=476496681"",""2024!C:C"")=B27)))"),"2024EE44577")</f>
        <v>2024EE44577</v>
      </c>
      <c r="D6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SILVICULTURALES"",IMPORTRANGE(""https://docs.google.com/spreadsheets/d/18hc1ThpynOhUtyhuT564QZl72UkcAvN9SR3rBE8cm4o/edit#gid=476496681"",""2024!C:C"")=B27)))"),"SSFFS-01599")</f>
        <v>SSFFS-01599</v>
      </c>
      <c r="E6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SILVICULTURALES"",IMPORTRANGE(""https://docs.google.com/spreadsheets/d/18hc1ThpynOhUtyhuT564QZl72UkcAvN9SR3rBE8cm4o/edit#gid=476496681"",""2024!C:C"")=B27)))"),"7/02/2024")</f>
        <v>7/02/2024</v>
      </c>
      <c r="F65" s="14" t="s">
        <v>36</v>
      </c>
      <c r="G65" s="16">
        <v>45344</v>
      </c>
      <c r="H6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SILVICULTURALES"",IMPORTRANGE(""https://docs.google.com/spreadsheets/d/18hc1ThpynOhUtyhuT564QZl72UkcAvN9SR3rBE8cm4o/edit#gid=476496681"",""2024!C:C"")=B27)))"),"9")</f>
        <v>9</v>
      </c>
      <c r="I6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SILVICULTURALES"",IMPORTRANGE(""https://docs.google.com/spreadsheets/d/18hc1ThpynOhUtyhuT564QZl72UkcAvN9SR3rBE8cm4o/edit#gid=476496681"",""2024!C:C"")=B27)))"),"PÚBLICO")</f>
        <v>PÚBLICO</v>
      </c>
      <c r="J6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SILVICULTURALES"",IMPORTRANGE(""https://docs.google.com/spreadsheets/d/18hc1ThpynOhUtyhuT564QZl72UkcAvN9SR3rBE8cm4o/edit#gid=476496681"",""2024!C:C"")=B27)))"),"BIENES Y  COMERCIO ")</f>
        <v xml:space="preserve">BIENES Y  COMERCIO </v>
      </c>
      <c r="K6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SILVICULTURALES"",IMPORTRANGE(""https://docs.google.com/spreadsheets/d/18hc1ThpynOhUtyhuT564QZl72UkcAvN9SR3rBE8cm4o/edit#gid=476496681"",""2024!C:C"")=B27)))"),"DG 13 69 89")</f>
        <v>DG 13 69 89</v>
      </c>
      <c r="L65" s="18" t="s">
        <v>3839</v>
      </c>
      <c r="M65" s="19">
        <v>39.21</v>
      </c>
      <c r="N65" s="20" t="s">
        <v>3787</v>
      </c>
      <c r="O65" s="14" t="s">
        <v>3787</v>
      </c>
      <c r="P65" s="21" t="s">
        <v>3787</v>
      </c>
    </row>
    <row r="66" spans="1:16" x14ac:dyDescent="0.25">
      <c r="A66" s="13">
        <v>2024</v>
      </c>
      <c r="B66" s="14" t="str">
        <f>IF(F66="","",CONCATENATE(F66,"/",YEAR(G66)))</f>
        <v>550/2024</v>
      </c>
      <c r="C6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SILVICULTURALES"",IMPORTRANGE(""https://docs.google.com/spreadsheets/d/18hc1ThpynOhUtyhuT564QZl72UkcAvN9SR3rBE8cm4o/edit#gid=476496681"",""2024!C:C"")=B28)))"),"2024EE50363")</f>
        <v>2024EE50363</v>
      </c>
      <c r="D6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SILVICULTURALES"",IMPORTRANGE(""https://docs.google.com/spreadsheets/d/18hc1ThpynOhUtyhuT564QZl72UkcAvN9SR3rBE8cm4o/edit#gid=476496681"",""2024!C:C"")=B28)))"),"SSFFS-01596")</f>
        <v>SSFFS-01596</v>
      </c>
      <c r="E6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SILVICULTURALES"",IMPORTRANGE(""https://docs.google.com/spreadsheets/d/18hc1ThpynOhUtyhuT564QZl72UkcAvN9SR3rBE8cm4o/edit#gid=476496681"",""2024!C:C"")=B28)))"),"7/02/2024")</f>
        <v>7/02/2024</v>
      </c>
      <c r="F66" s="14" t="s">
        <v>37</v>
      </c>
      <c r="G66" s="16">
        <v>45352</v>
      </c>
      <c r="H6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SILVICULTURALES"",IMPORTRANGE(""https://docs.google.com/spreadsheets/d/18hc1ThpynOhUtyhuT564QZl72UkcAvN9SR3rBE8cm4o/edit#gid=476496681"",""2024!C:C"")=B28)))"),"11")</f>
        <v>11</v>
      </c>
      <c r="I6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SILVICULTURALES"",IMPORTRANGE(""https://docs.google.com/spreadsheets/d/18hc1ThpynOhUtyhuT564QZl72UkcAvN9SR3rBE8cm4o/edit#gid=476496681"",""2024!C:C"")=B28)))"),"PÚBLICO")</f>
        <v>PÚBLICO</v>
      </c>
      <c r="J6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SILVICULTURALES"",IMPORTRANGE(""https://docs.google.com/spreadsheets/d/18hc1ThpynOhUtyhuT564QZl72UkcAvN9SR3rBE8cm4o/edit#gid=476496681"",""2024!C:C"")=B28)))"),"ALIANZA FIDUCIARIA S.A")</f>
        <v>ALIANZA FIDUCIARIA S.A</v>
      </c>
      <c r="K6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SILVICULTURALES"",IMPORTRANGE(""https://docs.google.com/spreadsheets/d/18hc1ThpynOhUtyhuT564QZl72UkcAvN9SR3rBE8cm4o/edit#gid=476496681"",""2024!C:C"")=B28)))"),"KR 78 127 D  60")</f>
        <v>KR 78 127 D  60</v>
      </c>
      <c r="L66" s="18" t="s">
        <v>3840</v>
      </c>
      <c r="M66" s="19">
        <v>5.36</v>
      </c>
      <c r="N66" s="20" t="s">
        <v>3787</v>
      </c>
      <c r="O66" s="14" t="s">
        <v>3787</v>
      </c>
      <c r="P66" s="21" t="s">
        <v>3787</v>
      </c>
    </row>
    <row r="67" spans="1:16" x14ac:dyDescent="0.25">
      <c r="A67" s="13">
        <v>2024</v>
      </c>
      <c r="B67" s="14" t="str">
        <f>IF(F67="","",CONCATENATE(F67,"/",YEAR(G67)))</f>
        <v>551/2024</v>
      </c>
      <c r="C6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SILVICULTURALES"",IMPORTRANGE(""https://docs.google.com/spreadsheets/d/18hc1ThpynOhUtyhuT564QZl72UkcAvN9SR3rBE8cm4o/edit#gid=476496681"",""2024!C:C"")=B29)))"),"2024EE50366")</f>
        <v>2024EE50366</v>
      </c>
      <c r="D6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SILVICULTURALES"",IMPORTRANGE(""https://docs.google.com/spreadsheets/d/18hc1ThpynOhUtyhuT564QZl72UkcAvN9SR3rBE8cm4o/edit#gid=476496681"",""2024!C:C"")=B29)))"),"SSFFS-01595")</f>
        <v>SSFFS-01595</v>
      </c>
      <c r="E6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SILVICULTURALES"",IMPORTRANGE(""https://docs.google.com/spreadsheets/d/18hc1ThpynOhUtyhuT564QZl72UkcAvN9SR3rBE8cm4o/edit#gid=476496681"",""2024!C:C"")=B29)))"),"7/02/2024")</f>
        <v>7/02/2024</v>
      </c>
      <c r="F67" s="14" t="s">
        <v>38</v>
      </c>
      <c r="G67" s="16">
        <v>45352</v>
      </c>
      <c r="H6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SILVICULTURALES"",IMPORTRANGE(""https://docs.google.com/spreadsheets/d/18hc1ThpynOhUtyhuT564QZl72UkcAvN9SR3rBE8cm4o/edit#gid=476496681"",""2024!C:C"")=B29)))"),"11")</f>
        <v>11</v>
      </c>
      <c r="I6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SILVICULTURALES"",IMPORTRANGE(""https://docs.google.com/spreadsheets/d/18hc1ThpynOhUtyhuT564QZl72UkcAvN9SR3rBE8cm4o/edit#gid=476496681"",""2024!C:C"")=B29)))"),"PRIVADO")</f>
        <v>PRIVADO</v>
      </c>
      <c r="J6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SILVICULTURALES"",IMPORTRANGE(""https://docs.google.com/spreadsheets/d/18hc1ThpynOhUtyhuT564QZl72UkcAvN9SR3rBE8cm4o/edit#gid=476496681"",""2024!C:C"")=B29)))"),"ALIANZA FIDUCIARIA S.A")</f>
        <v>ALIANZA FIDUCIARIA S.A</v>
      </c>
      <c r="K6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SILVICULTURALES"",IMPORTRANGE(""https://docs.google.com/spreadsheets/d/18hc1ThpynOhUtyhuT564QZl72UkcAvN9SR3rBE8cm4o/edit#gid=476496681"",""2024!C:C"")=B29)))"),"KR 78 127 D  60")</f>
        <v>KR 78 127 D  60</v>
      </c>
      <c r="L67" s="18" t="s">
        <v>3841</v>
      </c>
      <c r="M67" s="19">
        <v>191.28</v>
      </c>
      <c r="N67" s="20" t="s">
        <v>3787</v>
      </c>
      <c r="O67" s="14" t="s">
        <v>3787</v>
      </c>
      <c r="P67" s="21" t="s">
        <v>3787</v>
      </c>
    </row>
    <row r="68" spans="1:16" x14ac:dyDescent="0.25">
      <c r="A68" s="13">
        <v>2024</v>
      </c>
      <c r="B68" s="14" t="str">
        <f>IF(F68="","",CONCATENATE(F68,"/",YEAR(G68)))</f>
        <v>566/2024</v>
      </c>
      <c r="C6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SILVICULTURALES"",IMPORTRANGE(""https://docs.google.com/spreadsheets/d/18hc1ThpynOhUtyhuT564QZl72UkcAvN9SR3rBE8cm4o/edit#gid=476496681"",""2024!C:C"")=B30)))"),"2024EE53165")</f>
        <v>2024EE53165</v>
      </c>
      <c r="D6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SILVICULTURALES"",IMPORTRANGE(""https://docs.google.com/spreadsheets/d/18hc1ThpynOhUtyhuT564QZl72UkcAvN9SR3rBE8cm4o/edit#gid=476496681"",""2024!C:C"")=B30)))"),"SSFFS-02007")</f>
        <v>SSFFS-02007</v>
      </c>
      <c r="E6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SILVICULTURALES"",IMPORTRANGE(""https://docs.google.com/spreadsheets/d/18hc1ThpynOhUtyhuT564QZl72UkcAvN9SR3rBE8cm4o/edit#gid=476496681"",""2024!C:C"")=B30)))"),"26/02/2024")</f>
        <v>26/02/2024</v>
      </c>
      <c r="F68" s="14" t="s">
        <v>39</v>
      </c>
      <c r="G68" s="16">
        <v>45357</v>
      </c>
      <c r="H6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SILVICULTURALES"",IMPORTRANGE(""https://docs.google.com/spreadsheets/d/18hc1ThpynOhUtyhuT564QZl72UkcAvN9SR3rBE8cm4o/edit#gid=476496681"",""2024!C:C"")=B30)))"),"9")</f>
        <v>9</v>
      </c>
      <c r="I6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SILVICULTURALES"",IMPORTRANGE(""https://docs.google.com/spreadsheets/d/18hc1ThpynOhUtyhuT564QZl72UkcAvN9SR3rBE8cm4o/edit#gid=476496681"",""2024!C:C"")=B30)))"),"PRIVADO")</f>
        <v>PRIVADO</v>
      </c>
      <c r="J6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SILVICULTURALES"",IMPORTRANGE(""https://docs.google.com/spreadsheets/d/18hc1ThpynOhUtyhuT564QZl72UkcAvN9SR3rBE8cm4o/edit#gid=476496681"",""2024!C:C"")=B30)))"),"ALIANZA FIDUCIARIA")</f>
        <v>ALIANZA FIDUCIARIA</v>
      </c>
      <c r="K6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SILVICULTURALES"",IMPORTRANGE(""https://docs.google.com/spreadsheets/d/18hc1ThpynOhUtyhuT564QZl72UkcAvN9SR3rBE8cm4o/edit#gid=476496681"",""2024!C:C"")=B30)))"),"CL 23C 69F -20")</f>
        <v>CL 23C 69F -20</v>
      </c>
      <c r="L68" s="18" t="s">
        <v>3842</v>
      </c>
      <c r="M68" s="19">
        <v>128.37</v>
      </c>
      <c r="N68" s="20" t="s">
        <v>3787</v>
      </c>
      <c r="O68" s="14" t="s">
        <v>3787</v>
      </c>
      <c r="P68" s="21" t="s">
        <v>3787</v>
      </c>
    </row>
    <row r="69" spans="1:16" ht="36" x14ac:dyDescent="0.25">
      <c r="A69" s="13">
        <v>2024</v>
      </c>
      <c r="B69" s="14" t="str">
        <f>IF(F69="","",CONCATENATE(F69,"/",YEAR(G69)))</f>
        <v>601/2024</v>
      </c>
      <c r="C6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SILVICULTURALES"",IMPORTRANGE(""https://docs.google.com/spreadsheets/d/18hc1ThpynOhUtyhuT564QZl72UkcAvN9SR3rBE8cm4o/edit#gid=476496681"",""2024!C:C"")=B31)))"),"2024EE56395")</f>
        <v>2024EE56395</v>
      </c>
      <c r="D6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SILVICULTURALES"",IMPORTRANGE(""https://docs.google.com/spreadsheets/d/18hc1ThpynOhUtyhuT564QZl72UkcAvN9SR3rBE8cm4o/edit#gid=476496681"",""2024!C:C"")=B31)))"),"SSFFS-02095")</f>
        <v>SSFFS-02095</v>
      </c>
      <c r="E6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SILVICULTURALES"",IMPORTRANGE(""https://docs.google.com/spreadsheets/d/18hc1ThpynOhUtyhuT564QZl72UkcAvN9SR3rBE8cm4o/edit#gid=476496681"",""2024!C:C"")=B31)))"),"1/03/2024")</f>
        <v>1/03/2024</v>
      </c>
      <c r="F69" s="14" t="s">
        <v>40</v>
      </c>
      <c r="G69" s="16">
        <v>45362</v>
      </c>
      <c r="H6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SILVICULTURALES"",IMPORTRANGE(""https://docs.google.com/spreadsheets/d/18hc1ThpynOhUtyhuT564QZl72UkcAvN9SR3rBE8cm4o/edit#gid=476496681"",""2024!C:C"")=B31)))"),"5")</f>
        <v>5</v>
      </c>
      <c r="I6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SILVICULTURALES"",IMPORTRANGE(""https://docs.google.com/spreadsheets/d/18hc1ThpynOhUtyhuT564QZl72UkcAvN9SR3rBE8cm4o/edit#gid=476496681"",""2024!C:C"")=B31)))"),"PRIVADO")</f>
        <v>PRIVADO</v>
      </c>
      <c r="J6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SILVICULTURALES"",IMPORTRANGE(""https://docs.google.com/spreadsheets/d/18hc1ThpynOhUtyhuT564QZl72UkcAvN9SR3rBE8cm4o/edit#gid=476496681"",""2024!C:C"")=B31)))"),"INSTITUTO DE DESARROLLO URBANO (IDU)")</f>
        <v>INSTITUTO DE DESARROLLO URBANO (IDU)</v>
      </c>
      <c r="K6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SILVICULTURALES"",IMPORTRANGE(""https://docs.google.com/spreadsheets/d/18hc1ThpynOhUtyhuT564QZl72UkcAvN9SR3rBE8cm4o/edit#gid=476496681"",""2024!C:C"")=B31)))"),"KR 1 55 A  21 Sur")</f>
        <v>KR 1 55 A  21 Sur</v>
      </c>
      <c r="L69" s="18" t="s">
        <v>3843</v>
      </c>
      <c r="M69" s="19">
        <v>37.25</v>
      </c>
      <c r="N69" s="20" t="s">
        <v>3973</v>
      </c>
      <c r="O69" s="14" t="s">
        <v>3974</v>
      </c>
      <c r="P69" s="21" t="s">
        <v>3972</v>
      </c>
    </row>
    <row r="70" spans="1:16" ht="24" x14ac:dyDescent="0.25">
      <c r="A70" s="13">
        <v>2024</v>
      </c>
      <c r="B70" s="14" t="str">
        <f>IF(F70="","",CONCATENATE(F70,"/",YEAR(G70)))</f>
        <v>612/2024</v>
      </c>
      <c r="C7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SILVICULTURALES"",IMPORTRANGE(""https://docs.google.com/spreadsheets/d/18hc1ThpynOhUtyhuT564QZl72UkcAvN9SR3rBE8cm4o/edit#gid=476496681"",""2024!C:C"")=B32)))"),"2024EE58763")</f>
        <v>2024EE58763</v>
      </c>
      <c r="D7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SILVICULTURALES"",IMPORTRANGE(""https://docs.google.com/spreadsheets/d/18hc1ThpynOhUtyhuT564QZl72UkcAvN9SR3rBE8cm4o/edit#gid=476496681"",""2024!C:C"")=B32)))"),"SSFFS-01824
SSFFS-01826")</f>
        <v>SSFFS-01824
SSFFS-01826</v>
      </c>
      <c r="E7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SILVICULTURALES"",IMPORTRANGE(""https://docs.google.com/spreadsheets/d/18hc1ThpynOhUtyhuT564QZl72UkcAvN9SR3rBE8cm4o/edit#gid=476496681"",""2024!C:C"")=B32)))"),"16/02/2024")</f>
        <v>16/02/2024</v>
      </c>
      <c r="F70" s="14" t="s">
        <v>41</v>
      </c>
      <c r="G70" s="16">
        <v>45364</v>
      </c>
      <c r="H7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SILVICULTURALES"",IMPORTRANGE(""https://docs.google.com/spreadsheets/d/18hc1ThpynOhUtyhuT564QZl72UkcAvN9SR3rBE8cm4o/edit#gid=476496681"",""2024!C:C"")=B32)))"),"11")</f>
        <v>11</v>
      </c>
      <c r="I7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SILVICULTURALES"",IMPORTRANGE(""https://docs.google.com/spreadsheets/d/18hc1ThpynOhUtyhuT564QZl72UkcAvN9SR3rBE8cm4o/edit#gid=476496681"",""2024!C:C"")=B32)))"),"PRIVADO")</f>
        <v>PRIVADO</v>
      </c>
      <c r="J7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SILVICULTURALES"",IMPORTRANGE(""https://docs.google.com/spreadsheets/d/18hc1ThpynOhUtyhuT564QZl72UkcAvN9SR3rBE8cm4o/edit#gid=476496681"",""2024!C:C"")=B32)))"),"CREDICORP CAPITAL FIDUCIARIA S.A")</f>
        <v>CREDICORP CAPITAL FIDUCIARIA S.A</v>
      </c>
      <c r="K7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SILVICULTURALES"",IMPORTRANGE(""https://docs.google.com/spreadsheets/d/18hc1ThpynOhUtyhuT564QZl72UkcAvN9SR3rBE8cm4o/edit#gid=476496681"",""2024!C:C"")=B32)))"),"TV 60  114 A  55")</f>
        <v>TV 60  114 A  55</v>
      </c>
      <c r="L70" s="18" t="s">
        <v>3844</v>
      </c>
      <c r="M70" s="57" t="s">
        <v>3785</v>
      </c>
      <c r="N70" s="20" t="s">
        <v>3975</v>
      </c>
      <c r="O70" s="14" t="s">
        <v>3976</v>
      </c>
      <c r="P70" s="21" t="s">
        <v>3977</v>
      </c>
    </row>
    <row r="71" spans="1:16" ht="24" x14ac:dyDescent="0.25">
      <c r="A71" s="13">
        <v>2024</v>
      </c>
      <c r="B71" s="14" t="str">
        <f>IF(F71="","",CONCATENATE(F71,"/",YEAR(G71)))</f>
        <v>613/2024</v>
      </c>
      <c r="C7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SILVICULTURALES"",IMPORTRANGE(""https://docs.google.com/spreadsheets/d/18hc1ThpynOhUtyhuT564QZl72UkcAvN9SR3rBE8cm4o/edit#gid=476496681"",""2024!C:C"")=B33)))"),"2024EE58765")</f>
        <v>2024EE58765</v>
      </c>
      <c r="D7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SILVICULTURALES"",IMPORTRANGE(""https://docs.google.com/spreadsheets/d/18hc1ThpynOhUtyhuT564QZl72UkcAvN9SR3rBE8cm4o/edit#gid=476496681"",""2024!C:C"")=B33)))"),"SSFFS-01825")</f>
        <v>SSFFS-01825</v>
      </c>
      <c r="E7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SILVICULTURALES"",IMPORTRANGE(""https://docs.google.com/spreadsheets/d/18hc1ThpynOhUtyhuT564QZl72UkcAvN9SR3rBE8cm4o/edit#gid=476496681"",""2024!C:C"")=B33)))"),"16/02/2024")</f>
        <v>16/02/2024</v>
      </c>
      <c r="F71" s="14" t="s">
        <v>42</v>
      </c>
      <c r="G71" s="16">
        <v>45364</v>
      </c>
      <c r="H7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SILVICULTURALES"",IMPORTRANGE(""https://docs.google.com/spreadsheets/d/18hc1ThpynOhUtyhuT564QZl72UkcAvN9SR3rBE8cm4o/edit#gid=476496681"",""2024!C:C"")=B33)))"),"11")</f>
        <v>11</v>
      </c>
      <c r="I7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SILVICULTURALES"",IMPORTRANGE(""https://docs.google.com/spreadsheets/d/18hc1ThpynOhUtyhuT564QZl72UkcAvN9SR3rBE8cm4o/edit#gid=476496681"",""2024!C:C"")=B33)))"),"PÚBLICO")</f>
        <v>PÚBLICO</v>
      </c>
      <c r="J7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SILVICULTURALES"",IMPORTRANGE(""https://docs.google.com/spreadsheets/d/18hc1ThpynOhUtyhuT564QZl72UkcAvN9SR3rBE8cm4o/edit#gid=476496681"",""2024!C:C"")=B33)))"),"CREDICORP CAPITAL FIDUCIARIA S.A")</f>
        <v>CREDICORP CAPITAL FIDUCIARIA S.A</v>
      </c>
      <c r="K7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SILVICULTURALES"",IMPORTRANGE(""https://docs.google.com/spreadsheets/d/18hc1ThpynOhUtyhuT564QZl72UkcAvN9SR3rBE8cm4o/edit#gid=476496681"",""2024!C:C"")=B33)))"),"TV 60  114 A  55")</f>
        <v>TV 60  114 A  55</v>
      </c>
      <c r="L71" s="18" t="s">
        <v>3845</v>
      </c>
      <c r="M71" s="19">
        <v>41.46</v>
      </c>
      <c r="N71" s="20" t="s">
        <v>3978</v>
      </c>
      <c r="O71" s="14" t="s">
        <v>3979</v>
      </c>
      <c r="P71" s="21" t="s">
        <v>3977</v>
      </c>
    </row>
    <row r="72" spans="1:16" x14ac:dyDescent="0.25">
      <c r="A72" s="13">
        <v>2024</v>
      </c>
      <c r="B72" s="14" t="str">
        <f>IF(F72="","",CONCATENATE(F72,"/",YEAR(G72)))</f>
        <v>629/2024</v>
      </c>
      <c r="C7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SILVICULTURALES"",IMPORTRANGE(""https://docs.google.com/spreadsheets/d/18hc1ThpynOhUtyhuT564QZl72UkcAvN9SR3rBE8cm4o/edit#gid=476496681"",""2024!C:C"")=B34)))"),"2024EE62663")</f>
        <v>2024EE62663</v>
      </c>
      <c r="D7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SILVICULTURALES"",IMPORTRANGE(""https://docs.google.com/spreadsheets/d/18hc1ThpynOhUtyhuT564QZl72UkcAvN9SR3rBE8cm4o/edit#gid=476496681"",""2024!C:C"")=B34)))"),"SSFFS-02190")</f>
        <v>SSFFS-02190</v>
      </c>
      <c r="E7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SILVICULTURALES"",IMPORTRANGE(""https://docs.google.com/spreadsheets/d/18hc1ThpynOhUtyhuT564QZl72UkcAvN9SR3rBE8cm4o/edit#gid=476496681"",""2024!C:C"")=B34)))"),"13/03/2024")</f>
        <v>13/03/2024</v>
      </c>
      <c r="F72" s="14" t="s">
        <v>43</v>
      </c>
      <c r="G72" s="16">
        <v>45370</v>
      </c>
      <c r="H7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SILVICULTURALES"",IMPORTRANGE(""https://docs.google.com/spreadsheets/d/18hc1ThpynOhUtyhuT564QZl72UkcAvN9SR3rBE8cm4o/edit#gid=476496681"",""2024!C:C"")=B34)))"),"8")</f>
        <v>8</v>
      </c>
      <c r="I7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SILVICULTURALES"",IMPORTRANGE(""https://docs.google.com/spreadsheets/d/18hc1ThpynOhUtyhuT564QZl72UkcAvN9SR3rBE8cm4o/edit#gid=476496681"",""2024!C:C"")=B34)))"),"PÚBLICO")</f>
        <v>PÚBLICO</v>
      </c>
      <c r="J7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SILVICULTURALES"",IMPORTRANGE(""https://docs.google.com/spreadsheets/d/18hc1ThpynOhUtyhuT564QZl72UkcAvN9SR3rBE8cm4o/edit#gid=476496681"",""2024!C:C"")=B34)))"),"SILOTRANS S.A.S")</f>
        <v>SILOTRANS S.A.S</v>
      </c>
      <c r="K7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SILVICULTURALES"",IMPORTRANGE(""https://docs.google.com/spreadsheets/d/18hc1ThpynOhUtyhuT564QZl72UkcAvN9SR3rBE8cm4o/edit#gid=476496681"",""2024!C:C"")=B34)))"),"AK 72 8B 35")</f>
        <v>AK 72 8B 35</v>
      </c>
      <c r="L72" s="18" t="s">
        <v>3846</v>
      </c>
      <c r="M72" s="19">
        <v>6.07</v>
      </c>
      <c r="N72" s="20" t="s">
        <v>3787</v>
      </c>
      <c r="O72" s="14" t="s">
        <v>3787</v>
      </c>
      <c r="P72" s="21" t="s">
        <v>3787</v>
      </c>
    </row>
    <row r="73" spans="1:16" ht="24" x14ac:dyDescent="0.25">
      <c r="A73" s="13">
        <v>2024</v>
      </c>
      <c r="B73" s="14" t="str">
        <f>IF(F73="","",CONCATENATE(F73,"/",YEAR(G73)))</f>
        <v>641/2024</v>
      </c>
      <c r="C7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SILVICULTURALES"",IMPORTRANGE(""https://docs.google.com/spreadsheets/d/18hc1ThpynOhUtyhuT564QZl72UkcAvN9SR3rBE8cm4o/edit#gid=476496681"",""2024!C:C"")=B35)))"),"2024EE65532")</f>
        <v>2024EE65532</v>
      </c>
      <c r="D7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SILVICULTURALES"",IMPORTRANGE(""https://docs.google.com/spreadsheets/d/18hc1ThpynOhUtyhuT564QZl72UkcAvN9SR3rBE8cm4o/edit#gid=476496681"",""2024!C:C"")=B35)))"),"SSFFS-01766")</f>
        <v>SSFFS-01766</v>
      </c>
      <c r="E7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SILVICULTURALES"",IMPORTRANGE(""https://docs.google.com/spreadsheets/d/18hc1ThpynOhUtyhuT564QZl72UkcAvN9SR3rBE8cm4o/edit#gid=476496681"",""2024!C:C"")=B35)))"),"22/02/2024")</f>
        <v>22/02/2024</v>
      </c>
      <c r="F73" s="14" t="s">
        <v>44</v>
      </c>
      <c r="G73" s="16">
        <v>45375</v>
      </c>
      <c r="H7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SILVICULTURALES"",IMPORTRANGE(""https://docs.google.com/spreadsheets/d/18hc1ThpynOhUtyhuT564QZl72UkcAvN9SR3rBE8cm4o/edit#gid=476496681"",""2024!C:C"")=B35)))"),"2")</f>
        <v>2</v>
      </c>
      <c r="I7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SILVICULTURALES"",IMPORTRANGE(""https://docs.google.com/spreadsheets/d/18hc1ThpynOhUtyhuT564QZl72UkcAvN9SR3rBE8cm4o/edit#gid=476496681"",""2024!C:C"")=B35)))"),"PÚBLICO")</f>
        <v>PÚBLICO</v>
      </c>
      <c r="J7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SILVICULTURALES"",IMPORTRANGE(""https://docs.google.com/spreadsheets/d/18hc1ThpynOhUtyhuT564QZl72UkcAvN9SR3rBE8cm4o/edit#gid=476496681"",""2024!C:C"")=B35)))"),"FIDUCIARIA BOGOTÁ S.A.")</f>
        <v>FIDUCIARIA BOGOTÁ S.A.</v>
      </c>
      <c r="K7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SILVICULTURALES"",IMPORTRANGE(""https://docs.google.com/spreadsheets/d/18hc1ThpynOhUtyhuT564QZl72UkcAvN9SR3rBE8cm4o/edit#gid=476496681"",""2024!C:C"")=B35)))"),"CL 85 88 
KR 13 A  15")</f>
        <v>CL 85 88 
KR 13 A  15</v>
      </c>
      <c r="L73" s="18" t="s">
        <v>3847</v>
      </c>
      <c r="M73" s="19">
        <v>292.44</v>
      </c>
      <c r="N73" s="20"/>
      <c r="O73" s="14" t="s">
        <v>3787</v>
      </c>
      <c r="P73" s="21" t="s">
        <v>3787</v>
      </c>
    </row>
    <row r="74" spans="1:16" ht="24" x14ac:dyDescent="0.25">
      <c r="A74" s="13">
        <v>2024</v>
      </c>
      <c r="B74" s="14" t="str">
        <f>IF(F74="","",CONCATENATE(F74,"/",YEAR(G74)))</f>
        <v>642/2024</v>
      </c>
      <c r="C7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SILVICULTURALES"",IMPORTRANGE(""https://docs.google.com/spreadsheets/d/18hc1ThpynOhUtyhuT564QZl72UkcAvN9SR3rBE8cm4o/edit#gid=476496681"",""2024!C:C"")=B36)))"),"2024EE65533")</f>
        <v>2024EE65533</v>
      </c>
      <c r="D7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SILVICULTURALES"",IMPORTRANGE(""https://docs.google.com/spreadsheets/d/18hc1ThpynOhUtyhuT564QZl72UkcAvN9SR3rBE8cm4o/edit#gid=476496681"",""2024!C:C"")=B36)))"),"SSFFS-01764
SSFFS-01765")</f>
        <v>SSFFS-01764
SSFFS-01765</v>
      </c>
      <c r="E7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SILVICULTURALES"",IMPORTRANGE(""https://docs.google.com/spreadsheets/d/18hc1ThpynOhUtyhuT564QZl72UkcAvN9SR3rBE8cm4o/edit#gid=476496681"",""2024!C:C"")=B36)))"),"22/02/2024")</f>
        <v>22/02/2024</v>
      </c>
      <c r="F74" s="14" t="s">
        <v>45</v>
      </c>
      <c r="G74" s="16">
        <v>45375</v>
      </c>
      <c r="H7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SILVICULTURALES"",IMPORTRANGE(""https://docs.google.com/spreadsheets/d/18hc1ThpynOhUtyhuT564QZl72UkcAvN9SR3rBE8cm4o/edit#gid=476496681"",""2024!C:C"")=B36)))"),"2")</f>
        <v>2</v>
      </c>
      <c r="I7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SILVICULTURALES"",IMPORTRANGE(""https://docs.google.com/spreadsheets/d/18hc1ThpynOhUtyhuT564QZl72UkcAvN9SR3rBE8cm4o/edit#gid=476496681"",""2024!C:C"")=B36)))"),"PRIVADO")</f>
        <v>PRIVADO</v>
      </c>
      <c r="J7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SILVICULTURALES"",IMPORTRANGE(""https://docs.google.com/spreadsheets/d/18hc1ThpynOhUtyhuT564QZl72UkcAvN9SR3rBE8cm4o/edit#gid=476496681"",""2024!C:C"")=B36)))"),"FIDUCIARIA BOGOTÁ S.A.")</f>
        <v>FIDUCIARIA BOGOTÁ S.A.</v>
      </c>
      <c r="K7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SILVICULTURALES"",IMPORTRANGE(""https://docs.google.com/spreadsheets/d/18hc1ThpynOhUtyhuT564QZl72UkcAvN9SR3rBE8cm4o/edit#gid=476496681"",""2024!C:C"")=B36)))"),"CL 85 88 
KR 13 A  15")</f>
        <v>CL 85 88 
KR 13 A  15</v>
      </c>
      <c r="L74" s="18" t="s">
        <v>3848</v>
      </c>
      <c r="M74" s="57" t="s">
        <v>3786</v>
      </c>
      <c r="N74" s="20" t="s">
        <v>3787</v>
      </c>
      <c r="O74" s="14" t="s">
        <v>3787</v>
      </c>
      <c r="P74" s="21" t="s">
        <v>3787</v>
      </c>
    </row>
    <row r="75" spans="1:16" ht="36" x14ac:dyDescent="0.25">
      <c r="A75" s="13">
        <v>2024</v>
      </c>
      <c r="B75" s="14" t="str">
        <f>IF(F75="","",CONCATENATE(F75,"/",YEAR(G75)))</f>
        <v>650/2024</v>
      </c>
      <c r="C7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SILVICULTURALES"",IMPORTRANGE(""https://docs.google.com/spreadsheets/d/18hc1ThpynOhUtyhuT564QZl72UkcAvN9SR3rBE8cm4o/edit#gid=476496681"",""2024!C:C"")=B37)))"),"2024EE68238")</f>
        <v>2024EE68238</v>
      </c>
      <c r="D7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SILVICULTURALES"",IMPORTRANGE(""https://docs.google.com/spreadsheets/d/18hc1ThpynOhUtyhuT564QZl72UkcAvN9SR3rBE8cm4o/edit#gid=476496681"",""2024!C:C"")=B37)))"),"SSFFS-02884")</f>
        <v>SSFFS-02884</v>
      </c>
      <c r="E7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SILVICULTURALES"",IMPORTRANGE(""https://docs.google.com/spreadsheets/d/18hc1ThpynOhUtyhuT564QZl72UkcAvN9SR3rBE8cm4o/edit#gid=476496681"",""2024!C:C"")=B37)))"),"26/03/2024")</f>
        <v>26/03/2024</v>
      </c>
      <c r="F75" s="14" t="s">
        <v>46</v>
      </c>
      <c r="G75" s="16">
        <v>45378</v>
      </c>
      <c r="H7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SILVICULTURALES"",IMPORTRANGE(""https://docs.google.com/spreadsheets/d/18hc1ThpynOhUtyhuT564QZl72UkcAvN9SR3rBE8cm4o/edit#gid=476496681"",""2024!C:C"")=B37)))"),"16")</f>
        <v>16</v>
      </c>
      <c r="I7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SILVICULTURALES"",IMPORTRANGE(""https://docs.google.com/spreadsheets/d/18hc1ThpynOhUtyhuT564QZl72UkcAvN9SR3rBE8cm4o/edit#gid=476496681"",""2024!C:C"")=B37)))"),"PRIVADO")</f>
        <v>PRIVADO</v>
      </c>
      <c r="J7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SILVICULTURALES"",IMPORTRANGE(""https://docs.google.com/spreadsheets/d/18hc1ThpynOhUtyhuT564QZl72UkcAvN9SR3rBE8cm4o/edit#gid=476496681"",""2024!C:C"")=B37)))"),"FONDO DE DESARROLLO LOCAL ALCALDÍA LOCAL DE PUENTE ARANDA")</f>
        <v>FONDO DE DESARROLLO LOCAL ALCALDÍA LOCAL DE PUENTE ARANDA</v>
      </c>
      <c r="K7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SILVICULTURALES"",IMPORTRANGE(""https://docs.google.com/spreadsheets/d/18hc1ThpynOhUtyhuT564QZl72UkcAvN9SR3rBE8cm4o/edit#gid=476496681"",""2024!C:C"")=B37)))"),"CL 3  38 B  51")</f>
        <v>CL 3  38 B  51</v>
      </c>
      <c r="L75" s="18" t="s">
        <v>3849</v>
      </c>
      <c r="M75" s="19">
        <v>11.72</v>
      </c>
      <c r="N75" s="20" t="s">
        <v>3787</v>
      </c>
      <c r="O75" s="14" t="s">
        <v>3787</v>
      </c>
      <c r="P75" s="21" t="s">
        <v>3787</v>
      </c>
    </row>
    <row r="76" spans="1:16" ht="36" x14ac:dyDescent="0.25">
      <c r="A76" s="13">
        <v>2024</v>
      </c>
      <c r="B76" s="14" t="str">
        <f>IF(F76="","",CONCATENATE(F76,"/",YEAR(G76)))</f>
        <v>684/2024</v>
      </c>
      <c r="C7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SILVICULTURALES"",IMPORTRANGE(""https://docs.google.com/spreadsheets/d/18hc1ThpynOhUtyhuT564QZl72UkcAvN9SR3rBE8cm4o/edit#gid=476496681"",""2024!C:C"")=B39)))"),"2024EE78134")</f>
        <v>2024EE78134</v>
      </c>
      <c r="D7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SILVICULTURALES"",IMPORTRANGE(""https://docs.google.com/spreadsheets/d/18hc1ThpynOhUtyhuT564QZl72UkcAvN9SR3rBE8cm4o/edit#gid=476496681"",""2024!C:C"")=B39)))"),"SSFFS-02882")</f>
        <v>SSFFS-02882</v>
      </c>
      <c r="E7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SILVICULTURALES"",IMPORTRANGE(""https://docs.google.com/spreadsheets/d/18hc1ThpynOhUtyhuT564QZl72UkcAvN9SR3rBE8cm4o/edit#gid=476496681"",""2024!C:C"")=B39)))"),"26/03/2024")</f>
        <v>26/03/2024</v>
      </c>
      <c r="F76" s="14" t="s">
        <v>47</v>
      </c>
      <c r="G76" s="16">
        <v>45393</v>
      </c>
      <c r="H7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SILVICULTURALES"",IMPORTRANGE(""https://docs.google.com/spreadsheets/d/18hc1ThpynOhUtyhuT564QZl72UkcAvN9SR3rBE8cm4o/edit#gid=476496681"",""2024!C:C"")=B39)))"),"16")</f>
        <v>16</v>
      </c>
      <c r="I7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SILVICULTURALES"",IMPORTRANGE(""https://docs.google.com/spreadsheets/d/18hc1ThpynOhUtyhuT564QZl72UkcAvN9SR3rBE8cm4o/edit#gid=476496681"",""2024!C:C"")=B39)))"),"PÚBLICO")</f>
        <v>PÚBLICO</v>
      </c>
      <c r="J7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SILVICULTURALES"",IMPORTRANGE(""https://docs.google.com/spreadsheets/d/18hc1ThpynOhUtyhuT564QZl72UkcAvN9SR3rBE8cm4o/edit#gid=476496681"",""2024!C:C"")=B39)))"),"FONDO DE DESARROLLO LOCAL ALCALDÍA LOCAL DE PUENTE ARANDA")</f>
        <v>FONDO DE DESARROLLO LOCAL ALCALDÍA LOCAL DE PUENTE ARANDA</v>
      </c>
      <c r="K7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SILVICULTURALES"",IMPORTRANGE(""https://docs.google.com/spreadsheets/d/18hc1ThpynOhUtyhuT564QZl72UkcAvN9SR3rBE8cm4o/edit#gid=476496681"",""2024!C:C"")=B39)))"),"CL 10 SUR 35 A 28")</f>
        <v>CL 10 SUR 35 A 28</v>
      </c>
      <c r="L76" s="18" t="s">
        <v>3850</v>
      </c>
      <c r="M76" s="19">
        <v>7</v>
      </c>
      <c r="N76" s="20" t="s">
        <v>3787</v>
      </c>
      <c r="O76" s="14" t="s">
        <v>3787</v>
      </c>
      <c r="P76" s="21" t="s">
        <v>3787</v>
      </c>
    </row>
    <row r="77" spans="1:16" ht="24" x14ac:dyDescent="0.25">
      <c r="A77" s="13">
        <v>2024</v>
      </c>
      <c r="B77" s="14" t="str">
        <f>IF(F77="","",CONCATENATE(F77,"/",YEAR(G77)))</f>
        <v>691/2024</v>
      </c>
      <c r="C7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SILVICULTURALES"",IMPORTRANGE(""https://docs.google.com/spreadsheets/d/18hc1ThpynOhUtyhuT564QZl72UkcAvN9SR3rBE8cm4o/edit#gid=476496681"",""2024!C:C"")=B40)))"),"2024EE81180")</f>
        <v>2024EE81180</v>
      </c>
      <c r="D7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SILVICULTURALES"",IMPORTRANGE(""https://docs.google.com/spreadsheets/d/18hc1ThpynOhUtyhuT564QZl72UkcAvN9SR3rBE8cm4o/edit#gid=476496681"",""2024!C:C"")=B40)))"),"SSFFS-02883")</f>
        <v>SSFFS-02883</v>
      </c>
      <c r="E7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SILVICULTURALES"",IMPORTRANGE(""https://docs.google.com/spreadsheets/d/18hc1ThpynOhUtyhuT564QZl72UkcAvN9SR3rBE8cm4o/edit#gid=476496681"",""2024!C:C"")=B40)))"),"26/03/2024")</f>
        <v>26/03/2024</v>
      </c>
      <c r="F77" s="14" t="s">
        <v>48</v>
      </c>
      <c r="G77" s="16">
        <v>45397</v>
      </c>
      <c r="H7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SILVICULTURALES"",IMPORTRANGE(""https://docs.google.com/spreadsheets/d/18hc1ThpynOhUtyhuT564QZl72UkcAvN9SR3rBE8cm4o/edit#gid=476496681"",""2024!C:C"")=B40)))"),"19")</f>
        <v>19</v>
      </c>
      <c r="I7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SILVICULTURALES"",IMPORTRANGE(""https://docs.google.com/spreadsheets/d/18hc1ThpynOhUtyhuT564QZl72UkcAvN9SR3rBE8cm4o/edit#gid=476496681"",""2024!C:C"")=B40)))"),"PÚBLICO")</f>
        <v>PÚBLICO</v>
      </c>
      <c r="J7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SILVICULTURALES"",IMPORTRANGE(""https://docs.google.com/spreadsheets/d/18hc1ThpynOhUtyhuT564QZl72UkcAvN9SR3rBE8cm4o/edit#gid=476496681"",""2024!C:C"")=B40)))"),"CAJA DE LA VIVIENDA POPULAR")</f>
        <v>CAJA DE LA VIVIENDA POPULAR</v>
      </c>
      <c r="K7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SILVICULTURALES"",IMPORTRANGE(""https://docs.google.com/spreadsheets/d/18hc1ThpynOhUtyhuT564QZl72UkcAvN9SR3rBE8cm4o/edit#gid=476496681"",""2024!C:C"")=B40)))"),"CL 62 D Sur - CL 62 B Sur, KR 75 H - KR 75 C")</f>
        <v>CL 62 D Sur - CL 62 B Sur, KR 75 H - KR 75 C</v>
      </c>
      <c r="L77" s="18" t="s">
        <v>3851</v>
      </c>
      <c r="M77" s="19">
        <v>11.4</v>
      </c>
      <c r="N77" s="20" t="s">
        <v>3980</v>
      </c>
      <c r="O77" s="14" t="s">
        <v>3981</v>
      </c>
      <c r="P77" s="21" t="s">
        <v>3982</v>
      </c>
    </row>
    <row r="78" spans="1:16" ht="36" x14ac:dyDescent="0.25">
      <c r="A78" s="13">
        <v>2024</v>
      </c>
      <c r="B78" s="14" t="str">
        <f>IF(F78="","",CONCATENATE(F78,"/",YEAR(G78)))</f>
        <v>697/2024</v>
      </c>
      <c r="C7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SILVICULTURALES"",IMPORTRANGE(""https://docs.google.com/spreadsheets/d/18hc1ThpynOhUtyhuT564QZl72UkcAvN9SR3rBE8cm4o/edit#gid=476496681"",""2024!C:C"")=B41)))"),"2024EE81961")</f>
        <v>2024EE81961</v>
      </c>
      <c r="D7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SILVICULTURALES"",IMPORTRANGE(""https://docs.google.com/spreadsheets/d/18hc1ThpynOhUtyhuT564QZl72UkcAvN9SR3rBE8cm4o/edit#gid=476496681"",""2024!C:C"")=B41)))"),"SSFFS-02317")</f>
        <v>SSFFS-02317</v>
      </c>
      <c r="E7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SILVICULTURALES"",IMPORTRANGE(""https://docs.google.com/spreadsheets/d/18hc1ThpynOhUtyhuT564QZl72UkcAvN9SR3rBE8cm4o/edit#gid=476496681"",""2024!C:C"")=B41)))"),"15/03/2024")</f>
        <v>15/03/2024</v>
      </c>
      <c r="F78" s="14" t="s">
        <v>49</v>
      </c>
      <c r="G78" s="16">
        <v>45398</v>
      </c>
      <c r="H7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SILVICULTURALES"",IMPORTRANGE(""https://docs.google.com/spreadsheets/d/18hc1ThpynOhUtyhuT564QZl72UkcAvN9SR3rBE8cm4o/edit#gid=476496681"",""2024!C:C"")=B41)))"),"8")</f>
        <v>8</v>
      </c>
      <c r="I7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SILVICULTURALES"",IMPORTRANGE(""https://docs.google.com/spreadsheets/d/18hc1ThpynOhUtyhuT564QZl72UkcAvN9SR3rBE8cm4o/edit#gid=476496681"",""2024!C:C"")=B41)))"),"PÚBLICO")</f>
        <v>PÚBLICO</v>
      </c>
      <c r="J7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SILVICULTURALES"",IMPORTRANGE(""https://docs.google.com/spreadsheets/d/18hc1ThpynOhUtyhuT564QZl72UkcAvN9SR3rBE8cm4o/edit#gid=476496681"",""2024!C:C"")=B41)))"),"INSTITUTO DE DESARROLLO URBANO (IDU)")</f>
        <v>INSTITUTO DE DESARROLLO URBANO (IDU)</v>
      </c>
      <c r="K7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SILVICULTURALES"",IMPORTRANGE(""https://docs.google.com/spreadsheets/d/18hc1ThpynOhUtyhuT564QZl72UkcAvN9SR3rBE8cm4o/edit#gid=476496681"",""2024!C:C"")=B41)))"),"AV 68 entre AC 45 Sur a la CL 18 Sur")</f>
        <v>AV 68 entre AC 45 Sur a la CL 18 Sur</v>
      </c>
      <c r="L78" s="18" t="s">
        <v>3852</v>
      </c>
      <c r="M78" s="19">
        <v>12.56</v>
      </c>
      <c r="N78" s="20" t="s">
        <v>3787</v>
      </c>
      <c r="O78" s="14" t="s">
        <v>3787</v>
      </c>
      <c r="P78" s="21" t="s">
        <v>3787</v>
      </c>
    </row>
    <row r="79" spans="1:16" ht="36" x14ac:dyDescent="0.25">
      <c r="A79" s="13">
        <v>2024</v>
      </c>
      <c r="B79" s="14" t="str">
        <f>IF(F79="","",CONCATENATE(F79,"/",YEAR(G79)))</f>
        <v>698/2024</v>
      </c>
      <c r="C7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SILVICULTURALES"",IMPORTRANGE(""https://docs.google.com/spreadsheets/d/18hc1ThpynOhUtyhuT564QZl72UkcAvN9SR3rBE8cm4o/edit#gid=476496681"",""2024!C:C"")=B42)))"),"2024EE82203")</f>
        <v>2024EE82203</v>
      </c>
      <c r="D7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SILVICULTURALES"",IMPORTRANGE(""https://docs.google.com/spreadsheets/d/18hc1ThpynOhUtyhuT564QZl72UkcAvN9SR3rBE8cm4o/edit#gid=476496681"",""2024!C:C"")=B42)))"),"SSFFS-02192")</f>
        <v>SSFFS-02192</v>
      </c>
      <c r="E7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SILVICULTURALES"",IMPORTRANGE(""https://docs.google.com/spreadsheets/d/18hc1ThpynOhUtyhuT564QZl72UkcAvN9SR3rBE8cm4o/edit#gid=476496681"",""2024!C:C"")=B42)))"),"13/03/2024")</f>
        <v>13/03/2024</v>
      </c>
      <c r="F79" s="14" t="s">
        <v>50</v>
      </c>
      <c r="G79" s="16">
        <v>45398</v>
      </c>
      <c r="H7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SILVICULTURALES"",IMPORTRANGE(""https://docs.google.com/spreadsheets/d/18hc1ThpynOhUtyhuT564QZl72UkcAvN9SR3rBE8cm4o/edit#gid=476496681"",""2024!C:C"")=B42)))"),"10")</f>
        <v>10</v>
      </c>
      <c r="I7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SILVICULTURALES"",IMPORTRANGE(""https://docs.google.com/spreadsheets/d/18hc1ThpynOhUtyhuT564QZl72UkcAvN9SR3rBE8cm4o/edit#gid=476496681"",""2024!C:C"")=B42)))"),"PRIVADO")</f>
        <v>PRIVADO</v>
      </c>
      <c r="J7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SILVICULTURALES"",IMPORTRANGE(""https://docs.google.com/spreadsheets/d/18hc1ThpynOhUtyhuT564QZl72UkcAvN9SR3rBE8cm4o/edit#gid=476496681"",""2024!C:C"")=B42)))"),"COMERCIAL DINAMICA S.A.S.")</f>
        <v>COMERCIAL DINAMICA S.A.S.</v>
      </c>
      <c r="K7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SILVICULTURALES"",IMPORTRANGE(""https://docs.google.com/spreadsheets/d/18hc1ThpynOhUtyhuT564QZl72UkcAvN9SR3rBE8cm4o/edit#gid=476496681"",""2024!C:C"")=B42)))"),"CL 26 No. 78A - 36 y la AC 26 No. 78A - 30, barrio San Ignacio")</f>
        <v>CL 26 No. 78A - 36 y la AC 26 No. 78A - 30, barrio San Ignacio</v>
      </c>
      <c r="L79" s="18" t="s">
        <v>3853</v>
      </c>
      <c r="M79" s="19">
        <v>134.02000000000001</v>
      </c>
      <c r="N79" s="20" t="s">
        <v>3853</v>
      </c>
      <c r="O79" s="14" t="s">
        <v>3983</v>
      </c>
      <c r="P79" s="21" t="s">
        <v>3984</v>
      </c>
    </row>
    <row r="80" spans="1:16" x14ac:dyDescent="0.25">
      <c r="A80" s="13">
        <v>2024</v>
      </c>
      <c r="B80" s="14" t="str">
        <f>IF(F80="","",CONCATENATE(F80,"/",YEAR(G80)))</f>
        <v>733/2024</v>
      </c>
      <c r="C8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SILVICULTURALES"",IMPORTRANGE(""https://docs.google.com/spreadsheets/d/18hc1ThpynOhUtyhuT564QZl72UkcAvN9SR3rBE8cm4o/edit#gid=476496681"",""2024!C:C"")=B45)))"),"2024EE86767")</f>
        <v>2024EE86767</v>
      </c>
      <c r="D8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SILVICULTURALES"",IMPORTRANGE(""https://docs.google.com/spreadsheets/d/18hc1ThpynOhUtyhuT564QZl72UkcAvN9SR3rBE8cm4o/edit#gid=476496681"",""2024!C:C"")=B45)))"),"SSFFS-01827")</f>
        <v>SSFFS-01827</v>
      </c>
      <c r="E8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SILVICULTURALES"",IMPORTRANGE(""https://docs.google.com/spreadsheets/d/18hc1ThpynOhUtyhuT564QZl72UkcAvN9SR3rBE8cm4o/edit#gid=476496681"",""2024!C:C"")=B45)))"),"16/02/2024")</f>
        <v>16/02/2024</v>
      </c>
      <c r="F80" s="14" t="s">
        <v>51</v>
      </c>
      <c r="G80" s="16">
        <v>45404</v>
      </c>
      <c r="H8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SILVICULTURALES"",IMPORTRANGE(""https://docs.google.com/spreadsheets/d/18hc1ThpynOhUtyhuT564QZl72UkcAvN9SR3rBE8cm4o/edit#gid=476496681"",""2024!C:C"")=B45)))"),"18")</f>
        <v>18</v>
      </c>
      <c r="I8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SILVICULTURALES"",IMPORTRANGE(""https://docs.google.com/spreadsheets/d/18hc1ThpynOhUtyhuT564QZl72UkcAvN9SR3rBE8cm4o/edit#gid=476496681"",""2024!C:C"")=B45)))"),"PRIVADO")</f>
        <v>PRIVADO</v>
      </c>
      <c r="J8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SILVICULTURALES"",IMPORTRANGE(""https://docs.google.com/spreadsheets/d/18hc1ThpynOhUtyhuT564QZl72UkcAvN9SR3rBE8cm4o/edit#gid=476496681"",""2024!C:C"")=B45)))"),"FIDUCIARIA BOGOTÁ S.A")</f>
        <v>FIDUCIARIA BOGOTÁ S.A</v>
      </c>
      <c r="K8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SILVICULTURALES"",IMPORTRANGE(""https://docs.google.com/spreadsheets/d/18hc1ThpynOhUtyhuT564QZl72UkcAvN9SR3rBE8cm4o/edit#gid=476496681"",""2024!C:C"")=B45)))"),"DG 47 Sur No. 12 A - 01")</f>
        <v>DG 47 Sur No. 12 A - 01</v>
      </c>
      <c r="L80" s="18" t="s">
        <v>3854</v>
      </c>
      <c r="M80" s="19">
        <v>249.14</v>
      </c>
      <c r="N80" s="20" t="s">
        <v>3854</v>
      </c>
      <c r="O80" s="14" t="s">
        <v>3985</v>
      </c>
      <c r="P80" s="21" t="s">
        <v>3986</v>
      </c>
    </row>
    <row r="81" spans="1:16" ht="24" x14ac:dyDescent="0.25">
      <c r="A81" s="13">
        <v>2024</v>
      </c>
      <c r="B81" s="14" t="str">
        <f>IF(F81="","",CONCATENATE(F81,"/",YEAR(G81)))</f>
        <v>738/2024</v>
      </c>
      <c r="C8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SILVICULTURALES"",IMPORTRANGE(""https://docs.google.com/spreadsheets/d/18hc1ThpynOhUtyhuT564QZl72UkcAvN9SR3rBE8cm4o/edit#gid=476496681"",""2024!C:C"")=B46)))"),"2024EE88011")</f>
        <v>2024EE88011</v>
      </c>
      <c r="D8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SILVICULTURALES"",IMPORTRANGE(""https://docs.google.com/spreadsheets/d/18hc1ThpynOhUtyhuT564QZl72UkcAvN9SR3rBE8cm4o/edit#gid=476496681"",""2024!C:C"")=B46)))"),"SSFFS-02008")</f>
        <v>SSFFS-02008</v>
      </c>
      <c r="E8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SILVICULTURALES"",IMPORTRANGE(""https://docs.google.com/spreadsheets/d/18hc1ThpynOhUtyhuT564QZl72UkcAvN9SR3rBE8cm4o/edit#gid=476496681"",""2024!C:C"")=B46)))"),"26/02/2024")</f>
        <v>26/02/2024</v>
      </c>
      <c r="F81" s="14" t="s">
        <v>52</v>
      </c>
      <c r="G81" s="16">
        <v>45405</v>
      </c>
      <c r="H8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SILVICULTURALES"",IMPORTRANGE(""https://docs.google.com/spreadsheets/d/18hc1ThpynOhUtyhuT564QZl72UkcAvN9SR3rBE8cm4o/edit#gid=476496681"",""2024!C:C"")=B46)))"),"13")</f>
        <v>13</v>
      </c>
      <c r="I8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SILVICULTURALES"",IMPORTRANGE(""https://docs.google.com/spreadsheets/d/18hc1ThpynOhUtyhuT564QZl72UkcAvN9SR3rBE8cm4o/edit#gid=476496681"",""2024!C:C"")=B46)))"),"PRIVADO")</f>
        <v>PRIVADO</v>
      </c>
      <c r="J8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SILVICULTURALES"",IMPORTRANGE(""https://docs.google.com/spreadsheets/d/18hc1ThpynOhUtyhuT564QZl72UkcAvN9SR3rBE8cm4o/edit#gid=476496681"",""2024!C:C"")=B46)))")," UNIVERSIDAD NACIONAL DE COLOMBIA")</f>
        <v xml:space="preserve"> UNIVERSIDAD NACIONAL DE COLOMBIA</v>
      </c>
      <c r="K8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SILVICULTURALES"",IMPORTRANGE(""https://docs.google.com/spreadsheets/d/18hc1ThpynOhUtyhuT564QZl72UkcAvN9SR3rBE8cm4o/edit#gid=476496681"",""2024!C:C"")=B46)))"),"KR 30 No. 45 - 03")</f>
        <v>KR 30 No. 45 - 03</v>
      </c>
      <c r="L81" s="18" t="s">
        <v>3855</v>
      </c>
      <c r="M81" s="19">
        <v>56.96</v>
      </c>
      <c r="N81" s="20" t="s">
        <v>3787</v>
      </c>
      <c r="O81" s="14" t="s">
        <v>3787</v>
      </c>
      <c r="P81" s="21" t="s">
        <v>3787</v>
      </c>
    </row>
    <row r="82" spans="1:16" ht="36" x14ac:dyDescent="0.25">
      <c r="A82" s="13">
        <v>2024</v>
      </c>
      <c r="B82" s="14" t="str">
        <f>IF(F82="","",CONCATENATE(F82,"/",YEAR(G82)))</f>
        <v>763/2024</v>
      </c>
      <c r="C8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SILVICULTURALES"",IMPORTRANGE(""https://docs.google.com/spreadsheets/d/18hc1ThpynOhUtyhuT564QZl72UkcAvN9SR3rBE8cm4o/edit#gid=476496681"",""2024!C:C"")=B47)))"),"2024EE92187")</f>
        <v>2024EE92187</v>
      </c>
      <c r="D8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SILVICULTURALES"",IMPORTRANGE(""https://docs.google.com/spreadsheets/d/18hc1ThpynOhUtyhuT564QZl72UkcAvN9SR3rBE8cm4o/edit#gid=476496681"",""2024!C:C"")=B47)))"),"SSFFS-03682")</f>
        <v>SSFFS-03682</v>
      </c>
      <c r="E8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SILVICULTURALES"",IMPORTRANGE(""https://docs.google.com/spreadsheets/d/18hc1ThpynOhUtyhuT564QZl72UkcAvN9SR3rBE8cm4o/edit#gid=476496681"",""2024!C:C"")=B47)))"),"17/04/2024")</f>
        <v>17/04/2024</v>
      </c>
      <c r="F82" s="14" t="s">
        <v>53</v>
      </c>
      <c r="G82" s="16">
        <v>45411</v>
      </c>
      <c r="H8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SILVICULTURALES"",IMPORTRANGE(""https://docs.google.com/spreadsheets/d/18hc1ThpynOhUtyhuT564QZl72UkcAvN9SR3rBE8cm4o/edit#gid=476496681"",""2024!C:C"")=B47)))"),"4")</f>
        <v>4</v>
      </c>
      <c r="I8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SILVICULTURALES"",IMPORTRANGE(""https://docs.google.com/spreadsheets/d/18hc1ThpynOhUtyhuT564QZl72UkcAvN9SR3rBE8cm4o/edit#gid=476496681"",""2024!C:C"")=B47)))"),"PRIVADO")</f>
        <v>PRIVADO</v>
      </c>
      <c r="J8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SILVICULTURALES"",IMPORTRANGE(""https://docs.google.com/spreadsheets/d/18hc1ThpynOhUtyhuT564QZl72UkcAvN9SR3rBE8cm4o/edit#gid=476496681"",""2024!C:C"")=B47)))"),"INSTITUTO DE DESARROLLO URBANO (IDU)")</f>
        <v>INSTITUTO DE DESARROLLO URBANO (IDU)</v>
      </c>
      <c r="K8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SILVICULTURALES"",IMPORTRANGE(""https://docs.google.com/spreadsheets/d/18hc1ThpynOhUtyhuT564QZl72UkcAvN9SR3rBE8cm4o/edit#gid=476496681"",""2024!C:C"")=B47)))"),"KR 12 A Este No. 42B - 24")</f>
        <v>KR 12 A Este No. 42B - 24</v>
      </c>
      <c r="L82" s="18" t="s">
        <v>3856</v>
      </c>
      <c r="M82" s="19">
        <v>40</v>
      </c>
      <c r="N82" s="20" t="s">
        <v>3787</v>
      </c>
      <c r="O82" s="14" t="s">
        <v>3787</v>
      </c>
      <c r="P82" s="21" t="s">
        <v>3787</v>
      </c>
    </row>
    <row r="83" spans="1:16" ht="36" x14ac:dyDescent="0.25">
      <c r="A83" s="13">
        <v>2024</v>
      </c>
      <c r="B83" s="14" t="str">
        <f>IF(F83="","",CONCATENATE(F83,"/",YEAR(G83)))</f>
        <v>764/2024</v>
      </c>
      <c r="C8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SILVICULTURALES"",IMPORTRANGE(""https://docs.google.com/spreadsheets/d/18hc1ThpynOhUtyhuT564QZl72UkcAvN9SR3rBE8cm4o/edit#gid=476496681"",""2024!C:C"")=B48)))"),"2024EE92192")</f>
        <v>2024EE92192</v>
      </c>
      <c r="D8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SILVICULTURALES"",IMPORTRANGE(""https://docs.google.com/spreadsheets/d/18hc1ThpynOhUtyhuT564QZl72UkcAvN9SR3rBE8cm4o/edit#gid=476496681"",""2024!C:C"")=B48)))"),"SSFFS-03683")</f>
        <v>SSFFS-03683</v>
      </c>
      <c r="E8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SILVICULTURALES"",IMPORTRANGE(""https://docs.google.com/spreadsheets/d/18hc1ThpynOhUtyhuT564QZl72UkcAvN9SR3rBE8cm4o/edit#gid=476496681"",""2024!C:C"")=B48)))"),"17/04/2024")</f>
        <v>17/04/2024</v>
      </c>
      <c r="F83" s="14" t="s">
        <v>54</v>
      </c>
      <c r="G83" s="16">
        <v>45411</v>
      </c>
      <c r="H8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SILVICULTURALES"",IMPORTRANGE(""https://docs.google.com/spreadsheets/d/18hc1ThpynOhUtyhuT564QZl72UkcAvN9SR3rBE8cm4o/edit#gid=476496681"",""2024!C:C"")=B48)))"),"4")</f>
        <v>4</v>
      </c>
      <c r="I8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SILVICULTURALES"",IMPORTRANGE(""https://docs.google.com/spreadsheets/d/18hc1ThpynOhUtyhuT564QZl72UkcAvN9SR3rBE8cm4o/edit#gid=476496681"",""2024!C:C"")=B48)))"),"PRIVADO")</f>
        <v>PRIVADO</v>
      </c>
      <c r="J8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SILVICULTURALES"",IMPORTRANGE(""https://docs.google.com/spreadsheets/d/18hc1ThpynOhUtyhuT564QZl72UkcAvN9SR3rBE8cm4o/edit#gid=476496681"",""2024!C:C"")=B48)))"),"INSTITUTO DE DESARROLLO URBANO (IDU)")</f>
        <v>INSTITUTO DE DESARROLLO URBANO (IDU)</v>
      </c>
      <c r="K8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SILVICULTURALES"",IMPORTRANGE(""https://docs.google.com/spreadsheets/d/18hc1ThpynOhUtyhuT564QZl72UkcAvN9SR3rBE8cm4o/edit#gid=476496681"",""2024!C:C"")=B48)))"),"KR 12 B Este No. 42 B - 21")</f>
        <v>KR 12 B Este No. 42 B - 21</v>
      </c>
      <c r="L83" s="18" t="s">
        <v>3857</v>
      </c>
      <c r="M83" s="19">
        <v>6</v>
      </c>
      <c r="N83" s="20" t="s">
        <v>3787</v>
      </c>
      <c r="O83" s="14" t="s">
        <v>3787</v>
      </c>
      <c r="P83" s="21" t="s">
        <v>3787</v>
      </c>
    </row>
    <row r="84" spans="1:16" ht="36" x14ac:dyDescent="0.25">
      <c r="A84" s="13">
        <v>2024</v>
      </c>
      <c r="B84" s="14" t="str">
        <f>IF(F84="","",CONCATENATE(F84,"/",YEAR(G84)))</f>
        <v>765/2024</v>
      </c>
      <c r="C8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SILVICULTURALES"",IMPORTRANGE(""https://docs.google.com/spreadsheets/d/18hc1ThpynOhUtyhuT564QZl72UkcAvN9SR3rBE8cm4o/edit#gid=476496681"",""2024!C:C"")=B49)))"),"2024EE93059")</f>
        <v>2024EE93059</v>
      </c>
      <c r="D8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SILVICULTURALES"",IMPORTRANGE(""https://docs.google.com/spreadsheets/d/18hc1ThpynOhUtyhuT564QZl72UkcAvN9SR3rBE8cm4o/edit#gid=476496681"",""2024!C:C"")=B49)))"),"SSFFS-02876")</f>
        <v>SSFFS-02876</v>
      </c>
      <c r="E8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SILVICULTURALES"",IMPORTRANGE(""https://docs.google.com/spreadsheets/d/18hc1ThpynOhUtyhuT564QZl72UkcAvN9SR3rBE8cm4o/edit#gid=476496681"",""2024!C:C"")=B49)))"),"26/03/2024")</f>
        <v>26/03/2024</v>
      </c>
      <c r="F84" s="14" t="s">
        <v>55</v>
      </c>
      <c r="G84" s="16">
        <v>45411</v>
      </c>
      <c r="H8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SILVICULTURALES"",IMPORTRANGE(""https://docs.google.com/spreadsheets/d/18hc1ThpynOhUtyhuT564QZl72UkcAvN9SR3rBE8cm4o/edit#gid=476496681"",""2024!C:C"")=B49)))"),"7")</f>
        <v>7</v>
      </c>
      <c r="I8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SILVICULTURALES"",IMPORTRANGE(""https://docs.google.com/spreadsheets/d/18hc1ThpynOhUtyhuT564QZl72UkcAvN9SR3rBE8cm4o/edit#gid=476496681"",""2024!C:C"")=B49)))"),"PÚBLICO")</f>
        <v>PÚBLICO</v>
      </c>
      <c r="J8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SILVICULTURALES"",IMPORTRANGE(""https://docs.google.com/spreadsheets/d/18hc1ThpynOhUtyhuT564QZl72UkcAvN9SR3rBE8cm4o/edit#gid=476496681"",""2024!C:C"")=B49)))"),"INSTITUTO DE DESARROLLO URBANO (IDU)")</f>
        <v>INSTITUTO DE DESARROLLO URBANO (IDU)</v>
      </c>
      <c r="K8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SILVICULTURALES"",IMPORTRANGE(""https://docs.google.com/spreadsheets/d/18hc1ThpynOhUtyhuT564QZl72UkcAvN9SR3rBE8cm4o/edit#gid=476496681"",""2024!C:C"")=B49)))"),"Av. Ciudad de Cali con Av. Villavicencio")</f>
        <v>Av. Ciudad de Cali con Av. Villavicencio</v>
      </c>
      <c r="L84" s="18" t="s">
        <v>3858</v>
      </c>
      <c r="M84" s="19">
        <v>5.5</v>
      </c>
      <c r="N84" s="20" t="s">
        <v>3787</v>
      </c>
      <c r="O84" s="14" t="s">
        <v>3787</v>
      </c>
      <c r="P84" s="21" t="s">
        <v>3787</v>
      </c>
    </row>
    <row r="85" spans="1:16" ht="36" x14ac:dyDescent="0.25">
      <c r="A85" s="13">
        <v>2024</v>
      </c>
      <c r="B85" s="14" t="str">
        <f>IF(F85="","",CONCATENATE(F85,"/",YEAR(G85)))</f>
        <v>766/2024</v>
      </c>
      <c r="C8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SILVICULTURALES"",IMPORTRANGE(""https://docs.google.com/spreadsheets/d/18hc1ThpynOhUtyhuT564QZl72UkcAvN9SR3rBE8cm4o/edit#gid=476496681"",""2024!C:C"")=B50)))"),"2024EE93061")</f>
        <v>2024EE93061</v>
      </c>
      <c r="D8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SILVICULTURALES"",IMPORTRANGE(""https://docs.google.com/spreadsheets/d/18hc1ThpynOhUtyhuT564QZl72UkcAvN9SR3rBE8cm4o/edit#gid=476496681"",""2024!C:C"")=B50)))"),"SSFFS-02875")</f>
        <v>SSFFS-02875</v>
      </c>
      <c r="E8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SILVICULTURALES"",IMPORTRANGE(""https://docs.google.com/spreadsheets/d/18hc1ThpynOhUtyhuT564QZl72UkcAvN9SR3rBE8cm4o/edit#gid=476496681"",""2024!C:C"")=B50)))"),"26/03/2024")</f>
        <v>26/03/2024</v>
      </c>
      <c r="F85" s="14" t="s">
        <v>56</v>
      </c>
      <c r="G85" s="16">
        <v>45411</v>
      </c>
      <c r="H8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SILVICULTURALES"",IMPORTRANGE(""https://docs.google.com/spreadsheets/d/18hc1ThpynOhUtyhuT564QZl72UkcAvN9SR3rBE8cm4o/edit#gid=476496681"",""2024!C:C"")=B50)))"),"4")</f>
        <v>4</v>
      </c>
      <c r="I8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SILVICULTURALES"",IMPORTRANGE(""https://docs.google.com/spreadsheets/d/18hc1ThpynOhUtyhuT564QZl72UkcAvN9SR3rBE8cm4o/edit#gid=476496681"",""2024!C:C"")=B50)))"),"PRIVADO")</f>
        <v>PRIVADO</v>
      </c>
      <c r="J8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SILVICULTURALES"",IMPORTRANGE(""https://docs.google.com/spreadsheets/d/18hc1ThpynOhUtyhuT564QZl72UkcAvN9SR3rBE8cm4o/edit#gid=476496681"",""2024!C:C"")=B50)))"),"INSTITUTO DE DESARROLLO URBANO (IDU)")</f>
        <v>INSTITUTO DE DESARROLLO URBANO (IDU)</v>
      </c>
      <c r="K8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SILVICULTURALES"",IMPORTRANGE(""https://docs.google.com/spreadsheets/d/18hc1ThpynOhUtyhuT564QZl72UkcAvN9SR3rBE8cm4o/edit#gid=476496681"",""2024!C:C"")=B50)))"),"DG 39 Sur No. 3 - 20 Este")</f>
        <v>DG 39 Sur No. 3 - 20 Este</v>
      </c>
      <c r="L85" s="18" t="s">
        <v>3859</v>
      </c>
      <c r="M85" s="19">
        <v>22.44</v>
      </c>
      <c r="N85" s="20" t="s">
        <v>3787</v>
      </c>
      <c r="O85" s="14" t="s">
        <v>3787</v>
      </c>
      <c r="P85" s="21" t="s">
        <v>3787</v>
      </c>
    </row>
    <row r="86" spans="1:16" ht="36" x14ac:dyDescent="0.25">
      <c r="A86" s="13">
        <v>2024</v>
      </c>
      <c r="B86" s="14" t="str">
        <f>IF(F86="","",CONCATENATE(F86,"/",YEAR(G86)))</f>
        <v>770/2024</v>
      </c>
      <c r="C8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SILVICULTURALES"",IMPORTRANGE(""https://docs.google.com/spreadsheets/d/18hc1ThpynOhUtyhuT564QZl72UkcAvN9SR3rBE8cm4o/edit#gid=476496681"",""2024!C:C"")=B51)))"),"2024EE93730")</f>
        <v>2024EE93730</v>
      </c>
      <c r="D8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SILVICULTURALES"",IMPORTRANGE(""https://docs.google.com/spreadsheets/d/18hc1ThpynOhUtyhuT564QZl72UkcAvN9SR3rBE8cm4o/edit#gid=476496681"",""2024!C:C"")=B51)))"),"SSFFS-03684")</f>
        <v>SSFFS-03684</v>
      </c>
      <c r="E8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SILVICULTURALES"",IMPORTRANGE(""https://docs.google.com/spreadsheets/d/18hc1ThpynOhUtyhuT564QZl72UkcAvN9SR3rBE8cm4o/edit#gid=476496681"",""2024!C:C"")=B51)))"),"17/04/2024")</f>
        <v>17/04/2024</v>
      </c>
      <c r="F86" s="14" t="s">
        <v>57</v>
      </c>
      <c r="G86" s="16">
        <v>45381</v>
      </c>
      <c r="H8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SILVICULTURALES"",IMPORTRANGE(""https://docs.google.com/spreadsheets/d/18hc1ThpynOhUtyhuT564QZl72UkcAvN9SR3rBE8cm4o/edit#gid=476496681"",""2024!C:C"")=B51)))"),"4")</f>
        <v>4</v>
      </c>
      <c r="I8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SILVICULTURALES"",IMPORTRANGE(""https://docs.google.com/spreadsheets/d/18hc1ThpynOhUtyhuT564QZl72UkcAvN9SR3rBE8cm4o/edit#gid=476496681"",""2024!C:C"")=B51)))"),"PRIVADO")</f>
        <v>PRIVADO</v>
      </c>
      <c r="J8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SILVICULTURALES"",IMPORTRANGE(""https://docs.google.com/spreadsheets/d/18hc1ThpynOhUtyhuT564QZl72UkcAvN9SR3rBE8cm4o/edit#gid=476496681"",""2024!C:C"")=B51)))"),"INSTITUTO DE DESARROLLO URBANO (IDU)")</f>
        <v>INSTITUTO DE DESARROLLO URBANO (IDU)</v>
      </c>
      <c r="K8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SILVICULTURALES"",IMPORTRANGE(""https://docs.google.com/spreadsheets/d/18hc1ThpynOhUtyhuT564QZl72UkcAvN9SR3rBE8cm4o/edit#gid=476496681"",""2024!C:C"")=B51)))"),"KR 12 B Este No. 42 B - 13 SUR")</f>
        <v>KR 12 B Este No. 42 B - 13 SUR</v>
      </c>
      <c r="L86" s="18" t="s">
        <v>3851</v>
      </c>
      <c r="M86" s="19">
        <v>11.4</v>
      </c>
      <c r="N86" s="20" t="s">
        <v>3787</v>
      </c>
      <c r="O86" s="14" t="s">
        <v>3787</v>
      </c>
      <c r="P86" s="21" t="s">
        <v>3787</v>
      </c>
    </row>
    <row r="87" spans="1:16" ht="36" x14ac:dyDescent="0.25">
      <c r="A87" s="13">
        <v>2024</v>
      </c>
      <c r="B87" s="14" t="str">
        <f>IF(F87="","",CONCATENATE(F87,"/",YEAR(G87)))</f>
        <v>784/2024</v>
      </c>
      <c r="C8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SILVICULTURALES"",IMPORTRANGE(""https://docs.google.com/spreadsheets/d/18hc1ThpynOhUtyhuT564QZl72UkcAvN9SR3rBE8cm4o/edit#gid=476496681"",""2024!C:C"")=B52)))"),"2024EE96455")</f>
        <v>2024EE96455</v>
      </c>
      <c r="D8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SILVICULTURALES"",IMPORTRANGE(""https://docs.google.com/spreadsheets/d/18hc1ThpynOhUtyhuT564QZl72UkcAvN9SR3rBE8cm4o/edit#gid=476496681"",""2024!C:C"")=B52)))"),"SSFFS-04327")</f>
        <v>SSFFS-04327</v>
      </c>
      <c r="E8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SILVICULTURALES"",IMPORTRANGE(""https://docs.google.com/spreadsheets/d/18hc1ThpynOhUtyhuT564QZl72UkcAvN9SR3rBE8cm4o/edit#gid=476496681"",""2024!C:C"")=B52)))"),"24/04/2024")</f>
        <v>24/04/2024</v>
      </c>
      <c r="F87" s="14" t="s">
        <v>58</v>
      </c>
      <c r="G87" s="16">
        <v>45415</v>
      </c>
      <c r="H8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SILVICULTURALES"",IMPORTRANGE(""https://docs.google.com/spreadsheets/d/18hc1ThpynOhUtyhuT564QZl72UkcAvN9SR3rBE8cm4o/edit#gid=476496681"",""2024!C:C"")=B52)))"),"8")</f>
        <v>8</v>
      </c>
      <c r="I8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SILVICULTURALES"",IMPORTRANGE(""https://docs.google.com/spreadsheets/d/18hc1ThpynOhUtyhuT564QZl72UkcAvN9SR3rBE8cm4o/edit#gid=476496681"",""2024!C:C"")=B52)))"),"PÚBLICO")</f>
        <v>PÚBLICO</v>
      </c>
      <c r="J8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SILVICULTURALES"",IMPORTRANGE(""https://docs.google.com/spreadsheets/d/18hc1ThpynOhUtyhuT564QZl72UkcAvN9SR3rBE8cm4o/edit#gid=476496681"",""2024!C:C"")=B52)))"),"METRO LÍNEA 1 S.A.S")</f>
        <v>METRO LÍNEA 1 S.A.S</v>
      </c>
      <c r="K8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SILVICULTURALES"",IMPORTRANGE(""https://docs.google.com/spreadsheets/d/18hc1ThpynOhUtyhuT564QZl72UkcAvN9SR3rBE8cm4o/edit#gid=476496681"",""2024!C:C"")=B52)))"),"(Avenida primera de mayo (CL 26 S) entre Carreras 42 y 42 a Sur)")</f>
        <v>(Avenida primera de mayo (CL 26 S) entre Carreras 42 y 42 a Sur)</v>
      </c>
      <c r="L87" s="18" t="s">
        <v>3860</v>
      </c>
      <c r="M87" s="19">
        <v>211.8</v>
      </c>
      <c r="N87" s="20" t="s">
        <v>3787</v>
      </c>
      <c r="O87" s="14" t="s">
        <v>3787</v>
      </c>
      <c r="P87" s="21" t="s">
        <v>3787</v>
      </c>
    </row>
    <row r="88" spans="1:16" ht="24" x14ac:dyDescent="0.25">
      <c r="A88" s="13">
        <v>2024</v>
      </c>
      <c r="B88" s="14" t="str">
        <f>IF(F88="","",CONCATENATE(F88,"/",YEAR(G88)))</f>
        <v>778/2024</v>
      </c>
      <c r="C8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SILVICULTURALES"",IMPORTRANGE(""https://docs.google.com/spreadsheets/d/18hc1ThpynOhUtyhuT564QZl72UkcAvN9SR3rBE8cm4o/edit#gid=476496681"",""2024!C:C"")=B53)))"),"2024EE95888")</f>
        <v>2024EE95888</v>
      </c>
      <c r="D8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SILVICULTURALES"",IMPORTRANGE(""https://docs.google.com/spreadsheets/d/18hc1ThpynOhUtyhuT564QZl72UkcAvN9SR3rBE8cm4o/edit#gid=476496681"",""2024!C:C"")=B53)))"),"SSFFS-03691")</f>
        <v>SSFFS-03691</v>
      </c>
      <c r="E8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SILVICULTURALES"",IMPORTRANGE(""https://docs.google.com/spreadsheets/d/18hc1ThpynOhUtyhuT564QZl72UkcAvN9SR3rBE8cm4o/edit#gid=476496681"",""2024!C:C"")=B53)))"),"17/04/2024")</f>
        <v>17/04/2024</v>
      </c>
      <c r="F88" s="14" t="s">
        <v>59</v>
      </c>
      <c r="G88" s="16">
        <v>45415</v>
      </c>
      <c r="H8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SILVICULTURALES"",IMPORTRANGE(""https://docs.google.com/spreadsheets/d/18hc1ThpynOhUtyhuT564QZl72UkcAvN9SR3rBE8cm4o/edit#gid=476496681"",""2024!C:C"")=B53)))"),"11")</f>
        <v>11</v>
      </c>
      <c r="I8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SILVICULTURALES"",IMPORTRANGE(""https://docs.google.com/spreadsheets/d/18hc1ThpynOhUtyhuT564QZl72UkcAvN9SR3rBE8cm4o/edit#gid=476496681"",""2024!C:C"")=B53)))"),"PÚBLICO")</f>
        <v>PÚBLICO</v>
      </c>
      <c r="J8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SILVICULTURALES"",IMPORTRANGE(""https://docs.google.com/spreadsheets/d/18hc1ThpynOhUtyhuT564QZl72UkcAvN9SR3rBE8cm4o/edit#gid=476496681"",""2024!C:C"")=B53)))"),"FIDEICOMISO LAGOS DE TORCA")</f>
        <v>FIDEICOMISO LAGOS DE TORCA</v>
      </c>
      <c r="K8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SILVICULTURALES"",IMPORTRANGE(""https://docs.google.com/spreadsheets/d/18hc1ThpynOhUtyhuT564QZl72UkcAvN9SR3rBE8cm4o/edit#gid=476496681"",""2024!C:C"")=B53)))"),"CLL 238 No. 55 - 65")</f>
        <v>CLL 238 No. 55 - 65</v>
      </c>
      <c r="L88" s="18" t="s">
        <v>3861</v>
      </c>
      <c r="M88" s="19">
        <v>5.88</v>
      </c>
      <c r="N88" s="20" t="s">
        <v>3787</v>
      </c>
      <c r="O88" s="14" t="s">
        <v>3787</v>
      </c>
      <c r="P88" s="21" t="s">
        <v>3787</v>
      </c>
    </row>
    <row r="89" spans="1:16" x14ac:dyDescent="0.25">
      <c r="A89" s="13">
        <v>2024</v>
      </c>
      <c r="B89" s="14" t="str">
        <f>IF(F89="","",CONCATENATE(F89,"/",YEAR(G89)))</f>
        <v>779/2024</v>
      </c>
      <c r="C8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SILVICULTURALES"",IMPORTRANGE(""https://docs.google.com/spreadsheets/d/18hc1ThpynOhUtyhuT564QZl72UkcAvN9SR3rBE8cm4o/edit#gid=476496681"",""2024!C:C"")=B54)))"),"2024EE95957")</f>
        <v>2024EE95957</v>
      </c>
      <c r="D8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SILVICULTURALES"",IMPORTRANGE(""https://docs.google.com/spreadsheets/d/18hc1ThpynOhUtyhuT564QZl72UkcAvN9SR3rBE8cm4o/edit#gid=476496681"",""2024!C:C"")=B54)))"),"SSFFS-03689")</f>
        <v>SSFFS-03689</v>
      </c>
      <c r="E8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SILVICULTURALES"",IMPORTRANGE(""https://docs.google.com/spreadsheets/d/18hc1ThpynOhUtyhuT564QZl72UkcAvN9SR3rBE8cm4o/edit#gid=476496681"",""2024!C:C"")=B54)))"),"17/04/2024")</f>
        <v>17/04/2024</v>
      </c>
      <c r="F89" s="14" t="s">
        <v>60</v>
      </c>
      <c r="G89" s="16">
        <v>45415</v>
      </c>
      <c r="H8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SILVICULTURALES"",IMPORTRANGE(""https://docs.google.com/spreadsheets/d/18hc1ThpynOhUtyhuT564QZl72UkcAvN9SR3rBE8cm4o/edit#gid=476496681"",""2024!C:C"")=B54)))"),"11")</f>
        <v>11</v>
      </c>
      <c r="I8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SILVICULTURALES"",IMPORTRANGE(""https://docs.google.com/spreadsheets/d/18hc1ThpynOhUtyhuT564QZl72UkcAvN9SR3rBE8cm4o/edit#gid=476496681"",""2024!C:C"")=B54)))"),"PRIVADO")</f>
        <v>PRIVADO</v>
      </c>
      <c r="J8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SILVICULTURALES"",IMPORTRANGE(""https://docs.google.com/spreadsheets/d/18hc1ThpynOhUtyhuT564QZl72UkcAvN9SR3rBE8cm4o/edit#gid=476496681"",""2024!C:C"")=B54)))"),"CSS CONSTRUCTORES S.A")</f>
        <v>CSS CONSTRUCTORES S.A</v>
      </c>
      <c r="K8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SILVICULTURALES"",IMPORTRANGE(""https://docs.google.com/spreadsheets/d/18hc1ThpynOhUtyhuT564QZl72UkcAvN9SR3rBE8cm4o/edit#gid=476496681"",""2024!C:C"")=B54)))"),"AK 45 No. 235 - 51")</f>
        <v>AK 45 No. 235 - 51</v>
      </c>
      <c r="L89" s="18" t="s">
        <v>3862</v>
      </c>
      <c r="M89" s="19">
        <v>16.559999999999999</v>
      </c>
      <c r="N89" s="20" t="s">
        <v>3787</v>
      </c>
      <c r="O89" s="14" t="s">
        <v>3787</v>
      </c>
      <c r="P89" s="21" t="s">
        <v>3787</v>
      </c>
    </row>
    <row r="90" spans="1:16" ht="36" x14ac:dyDescent="0.25">
      <c r="A90" s="13">
        <v>2024</v>
      </c>
      <c r="B90" s="14" t="str">
        <f>IF(F90="","",CONCATENATE(F90,"/",YEAR(G90)))</f>
        <v>780/2024</v>
      </c>
      <c r="C9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SILVICULTURALES"",IMPORTRANGE(""https://docs.google.com/spreadsheets/d/18hc1ThpynOhUtyhuT564QZl72UkcAvN9SR3rBE8cm4o/edit#gid=476496681"",""2024!C:C"")=B55)))"),"2024EE95963")</f>
        <v>2024EE95963</v>
      </c>
      <c r="D9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SILVICULTURALES"",IMPORTRANGE(""https://docs.google.com/spreadsheets/d/18hc1ThpynOhUtyhuT564QZl72UkcAvN9SR3rBE8cm4o/edit#gid=476496681"",""2024!C:C"")=B55)))"),"SSFFS-04687")</f>
        <v>SSFFS-04687</v>
      </c>
      <c r="E9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SILVICULTURALES"",IMPORTRANGE(""https://docs.google.com/spreadsheets/d/18hc1ThpynOhUtyhuT564QZl72UkcAvN9SR3rBE8cm4o/edit#gid=476496681"",""2024!C:C"")=B55)))"),"30/04/2024")</f>
        <v>30/04/2024</v>
      </c>
      <c r="F90" s="14" t="s">
        <v>61</v>
      </c>
      <c r="G90" s="16">
        <v>45415</v>
      </c>
      <c r="H9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SILVICULTURALES"",IMPORTRANGE(""https://docs.google.com/spreadsheets/d/18hc1ThpynOhUtyhuT564QZl72UkcAvN9SR3rBE8cm4o/edit#gid=476496681"",""2024!C:C"")=B55)))"),"4")</f>
        <v>4</v>
      </c>
      <c r="I9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SILVICULTURALES"",IMPORTRANGE(""https://docs.google.com/spreadsheets/d/18hc1ThpynOhUtyhuT564QZl72UkcAvN9SR3rBE8cm4o/edit#gid=476496681"",""2024!C:C"")=B55)))"),"PRIVADO")</f>
        <v>PRIVADO</v>
      </c>
      <c r="J9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SILVICULTURALES"",IMPORTRANGE(""https://docs.google.com/spreadsheets/d/18hc1ThpynOhUtyhuT564QZl72UkcAvN9SR3rBE8cm4o/edit#gid=476496681"",""2024!C:C"")=B55)))"),"INSTITUTO DE DESARROLLO URBANO (IDU)")</f>
        <v>INSTITUTO DE DESARROLLO URBANO (IDU)</v>
      </c>
      <c r="K9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SILVICULTURALES"",IMPORTRANGE(""https://docs.google.com/spreadsheets/d/18hc1ThpynOhUtyhuT564QZl72UkcAvN9SR3rBE8cm4o/edit#gid=476496681"",""2024!C:C"")=B55)))"),"CL 40 A Sur No. 3 A-24 Este")</f>
        <v>CL 40 A Sur No. 3 A-24 Este</v>
      </c>
      <c r="L90" s="18" t="s">
        <v>3863</v>
      </c>
      <c r="M90" s="19">
        <v>5.91</v>
      </c>
      <c r="N90" s="20" t="s">
        <v>3787</v>
      </c>
      <c r="O90" s="14" t="s">
        <v>3787</v>
      </c>
      <c r="P90" s="21" t="s">
        <v>3787</v>
      </c>
    </row>
    <row r="91" spans="1:16" ht="36" x14ac:dyDescent="0.25">
      <c r="A91" s="13">
        <v>2024</v>
      </c>
      <c r="B91" s="14" t="str">
        <f>IF(F91="","",CONCATENATE(F91,"/",YEAR(G91)))</f>
        <v>781/2024</v>
      </c>
      <c r="C9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SILVICULTURALES"",IMPORTRANGE(""https://docs.google.com/spreadsheets/d/18hc1ThpynOhUtyhuT564QZl72UkcAvN9SR3rBE8cm4o/edit#gid=476496681"",""2024!C:C"")=B56)))"),"2024EE95971")</f>
        <v>2024EE95971</v>
      </c>
      <c r="D9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SILVICULTURALES"",IMPORTRANGE(""https://docs.google.com/spreadsheets/d/18hc1ThpynOhUtyhuT564QZl72UkcAvN9SR3rBE8cm4o/edit#gid=476496681"",""2024!C:C"")=B56)))"),"SSFFS-04628")</f>
        <v>SSFFS-04628</v>
      </c>
      <c r="E9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SILVICULTURALES"",IMPORTRANGE(""https://docs.google.com/spreadsheets/d/18hc1ThpynOhUtyhuT564QZl72UkcAvN9SR3rBE8cm4o/edit#gid=476496681"",""2024!C:C"")=B56)))"),"29/04/2024")</f>
        <v>29/04/2024</v>
      </c>
      <c r="F91" s="14" t="s">
        <v>62</v>
      </c>
      <c r="G91" s="16">
        <v>45415</v>
      </c>
      <c r="H9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SILVICULTURALES"",IMPORTRANGE(""https://docs.google.com/spreadsheets/d/18hc1ThpynOhUtyhuT564QZl72UkcAvN9SR3rBE8cm4o/edit#gid=476496681"",""2024!C:C"")=B56)))"),"4")</f>
        <v>4</v>
      </c>
      <c r="I9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SILVICULTURALES"",IMPORTRANGE(""https://docs.google.com/spreadsheets/d/18hc1ThpynOhUtyhuT564QZl72UkcAvN9SR3rBE8cm4o/edit#gid=476496681"",""2024!C:C"")=B56)))"),"PRIVADO")</f>
        <v>PRIVADO</v>
      </c>
      <c r="J9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SILVICULTURALES"",IMPORTRANGE(""https://docs.google.com/spreadsheets/d/18hc1ThpynOhUtyhuT564QZl72UkcAvN9SR3rBE8cm4o/edit#gid=476496681"",""2024!C:C"")=B56)))"),"INSTITUTO DE DESARROLLO URBANO (IDU)")</f>
        <v>INSTITUTO DE DESARROLLO URBANO (IDU)</v>
      </c>
      <c r="K9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SILVICULTURALES"",IMPORTRANGE(""https://docs.google.com/spreadsheets/d/18hc1ThpynOhUtyhuT564QZl72UkcAvN9SR3rBE8cm4o/edit#gid=476496681"",""2024!C:C"")=B56)))"),"KR 12 Este No. 42 B - 50 Sur")</f>
        <v>KR 12 Este No. 42 B - 50 Sur</v>
      </c>
      <c r="L91" s="18" t="s">
        <v>3864</v>
      </c>
      <c r="M91" s="19">
        <v>5.7</v>
      </c>
      <c r="N91" s="20" t="s">
        <v>3787</v>
      </c>
      <c r="O91" s="14" t="s">
        <v>3787</v>
      </c>
      <c r="P91" s="21" t="s">
        <v>3787</v>
      </c>
    </row>
    <row r="92" spans="1:16" ht="36" x14ac:dyDescent="0.25">
      <c r="A92" s="13">
        <v>2024</v>
      </c>
      <c r="B92" s="14" t="str">
        <f>IF(F92="","",CONCATENATE(F92,"/",YEAR(G92)))</f>
        <v>787/2024</v>
      </c>
      <c r="C9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SILVICULTURALES"",IMPORTRANGE(""https://docs.google.com/spreadsheets/d/18hc1ThpynOhUtyhuT564QZl72UkcAvN9SR3rBE8cm4o/edit#gid=476496681"",""2024!C:C"")=B57)))"),"2024EE97749")</f>
        <v>2024EE97749</v>
      </c>
      <c r="D9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SILVICULTURALES"",IMPORTRANGE(""https://docs.google.com/spreadsheets/d/18hc1ThpynOhUtyhuT564QZl72UkcAvN9SR3rBE8cm4o/edit#gid=476496681"",""2024!C:C"")=B57)))"),"SSFFS-02877")</f>
        <v>SSFFS-02877</v>
      </c>
      <c r="E9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SILVICULTURALES"",IMPORTRANGE(""https://docs.google.com/spreadsheets/d/18hc1ThpynOhUtyhuT564QZl72UkcAvN9SR3rBE8cm4o/edit#gid=476496681"",""2024!C:C"")=B57)))"),"26/03/2024")</f>
        <v>26/03/2024</v>
      </c>
      <c r="F92" s="14" t="s">
        <v>63</v>
      </c>
      <c r="G92" s="16">
        <v>45418</v>
      </c>
      <c r="H9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SILVICULTURALES"",IMPORTRANGE(""https://docs.google.com/spreadsheets/d/18hc1ThpynOhUtyhuT564QZl72UkcAvN9SR3rBE8cm4o/edit#gid=476496681"",""2024!C:C"")=B57)))"),"19")</f>
        <v>19</v>
      </c>
      <c r="I9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SILVICULTURALES"",IMPORTRANGE(""https://docs.google.com/spreadsheets/d/18hc1ThpynOhUtyhuT564QZl72UkcAvN9SR3rBE8cm4o/edit#gid=476496681"",""2024!C:C"")=B57)))"),"PRIVADO")</f>
        <v>PRIVADO</v>
      </c>
      <c r="J9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SILVICULTURALES"",IMPORTRANGE(""https://docs.google.com/spreadsheets/d/18hc1ThpynOhUtyhuT564QZl72UkcAvN9SR3rBE8cm4o/edit#gid=476496681"",""2024!C:C"")=B57)))"),"SECRETARÍA DE EDUCACIÓN DEL DISTRITO")</f>
        <v>SECRETARÍA DE EDUCACIÓN DEL DISTRITO</v>
      </c>
      <c r="K9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SILVICULTURALES"",IMPORTRANGE(""https://docs.google.com/spreadsheets/d/18hc1ThpynOhUtyhuT564QZl72UkcAvN9SR3rBE8cm4o/edit#gid=476496681"",""2024!C:C"")=B57)))"),"CL 58 D Sur No. 51 - 10")</f>
        <v>CL 58 D Sur No. 51 - 10</v>
      </c>
      <c r="L92" s="18" t="s">
        <v>3865</v>
      </c>
      <c r="M92" s="19">
        <v>11.52</v>
      </c>
      <c r="N92" s="20" t="s">
        <v>3787</v>
      </c>
      <c r="O92" s="14" t="s">
        <v>3787</v>
      </c>
      <c r="P92" s="21" t="s">
        <v>3787</v>
      </c>
    </row>
    <row r="93" spans="1:16" ht="36" x14ac:dyDescent="0.25">
      <c r="A93" s="13">
        <v>2024</v>
      </c>
      <c r="B93" s="14" t="str">
        <f>IF(F93="","",CONCATENATE(F93,"/",YEAR(G93)))</f>
        <v>788/2024</v>
      </c>
      <c r="C9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SILVICULTURALES"",IMPORTRANGE(""https://docs.google.com/spreadsheets/d/18hc1ThpynOhUtyhuT564QZl72UkcAvN9SR3rBE8cm4o/edit#gid=476496681"",""2024!C:C"")=B58)))"),"2024EE97750")</f>
        <v>2024EE97750</v>
      </c>
      <c r="D9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SILVICULTURALES"",IMPORTRANGE(""https://docs.google.com/spreadsheets/d/18hc1ThpynOhUtyhuT564QZl72UkcAvN9SR3rBE8cm4o/edit#gid=476496681"",""2024!C:C"")=B58)))"),"SSFFS-02880")</f>
        <v>SSFFS-02880</v>
      </c>
      <c r="E9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SILVICULTURALES"",IMPORTRANGE(""https://docs.google.com/spreadsheets/d/18hc1ThpynOhUtyhuT564QZl72UkcAvN9SR3rBE8cm4o/edit#gid=476496681"",""2024!C:C"")=B58)))"),"26/03/2024")</f>
        <v>26/03/2024</v>
      </c>
      <c r="F93" s="14" t="s">
        <v>64</v>
      </c>
      <c r="G93" s="16">
        <v>45418</v>
      </c>
      <c r="H9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SILVICULTURALES"",IMPORTRANGE(""https://docs.google.com/spreadsheets/d/18hc1ThpynOhUtyhuT564QZl72UkcAvN9SR3rBE8cm4o/edit#gid=476496681"",""2024!C:C"")=B58)))"),"10")</f>
        <v>10</v>
      </c>
      <c r="I9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SILVICULTURALES"",IMPORTRANGE(""https://docs.google.com/spreadsheets/d/18hc1ThpynOhUtyhuT564QZl72UkcAvN9SR3rBE8cm4o/edit#gid=476496681"",""2024!C:C"")=B58)))"),"PRIVADO")</f>
        <v>PRIVADO</v>
      </c>
      <c r="J9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SILVICULTURALES"",IMPORTRANGE(""https://docs.google.com/spreadsheets/d/18hc1ThpynOhUtyhuT564QZl72UkcAvN9SR3rBE8cm4o/edit#gid=476496681"",""2024!C:C"")=B58)))"),"SECRETARÍA DE EDUCACIÓN DEL DISTRITO")</f>
        <v>SECRETARÍA DE EDUCACIÓN DEL DISTRITO</v>
      </c>
      <c r="K9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SILVICULTURALES"",IMPORTRANGE(""https://docs.google.com/spreadsheets/d/18hc1ThpynOhUtyhuT564QZl72UkcAvN9SR3rBE8cm4o/edit#gid=476496681"",""2024!C:C"")=B58)))")," KR 116 A No. 70 A - 50")</f>
        <v xml:space="preserve"> KR 116 A No. 70 A - 50</v>
      </c>
      <c r="L93" s="18" t="s">
        <v>3866</v>
      </c>
      <c r="M93" s="19">
        <v>27.71</v>
      </c>
      <c r="N93" s="20" t="s">
        <v>3787</v>
      </c>
      <c r="O93" s="14" t="s">
        <v>3787</v>
      </c>
      <c r="P93" s="21" t="s">
        <v>3787</v>
      </c>
    </row>
    <row r="94" spans="1:16" ht="24" x14ac:dyDescent="0.25">
      <c r="A94" s="13">
        <v>2024</v>
      </c>
      <c r="B94" s="14" t="str">
        <f>IF(F94="","",CONCATENATE(F94,"/",YEAR(G94)))</f>
        <v>819/2024</v>
      </c>
      <c r="C9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SILVICULTURALES"",IMPORTRANGE(""https://docs.google.com/spreadsheets/d/18hc1ThpynOhUtyhuT564QZl72UkcAvN9SR3rBE8cm4o/edit#gid=476496681"",""2024!C:C"")=B60)))"),"2024EE105583")</f>
        <v>2024EE105583</v>
      </c>
      <c r="D9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SILVICULTURALES"",IMPORTRANGE(""https://docs.google.com/spreadsheets/d/18hc1ThpynOhUtyhuT564QZl72UkcAvN9SR3rBE8cm4o/edit#gid=476496681"",""2024!C:C"")=B60)))"),"SSFFS-03687")</f>
        <v>SSFFS-03687</v>
      </c>
      <c r="E9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SILVICULTURALES"",IMPORTRANGE(""https://docs.google.com/spreadsheets/d/18hc1ThpynOhUtyhuT564QZl72UkcAvN9SR3rBE8cm4o/edit#gid=476496681"",""2024!C:C"")=B60)))"),"17/04/2024")</f>
        <v>17/04/2024</v>
      </c>
      <c r="F94" s="14" t="s">
        <v>65</v>
      </c>
      <c r="G94" s="16">
        <v>45429</v>
      </c>
      <c r="H9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SILVICULTURALES"",IMPORTRANGE(""https://docs.google.com/spreadsheets/d/18hc1ThpynOhUtyhuT564QZl72UkcAvN9SR3rBE8cm4o/edit#gid=476496681"",""2024!C:C"")=B60)))"),"11")</f>
        <v>11</v>
      </c>
      <c r="I9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SILVICULTURALES"",IMPORTRANGE(""https://docs.google.com/spreadsheets/d/18hc1ThpynOhUtyhuT564QZl72UkcAvN9SR3rBE8cm4o/edit#gid=476496681"",""2024!C:C"")=B60)))"),"PRIVADO")</f>
        <v>PRIVADO</v>
      </c>
      <c r="J9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SILVICULTURALES"",IMPORTRANGE(""https://docs.google.com/spreadsheets/d/18hc1ThpynOhUtyhuT564QZl72UkcAvN9SR3rBE8cm4o/edit#gid=476496681"",""2024!C:C"")=B60)))"),"CONSTRUCTORA COLPATRIA S.A.S.")</f>
        <v>CONSTRUCTORA COLPATRIA S.A.S.</v>
      </c>
      <c r="K9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SILVICULTURALES"",IMPORTRANGE(""https://docs.google.com/spreadsheets/d/18hc1ThpynOhUtyhuT564QZl72UkcAvN9SR3rBE8cm4o/edit#gid=476496681"",""2024!C:C"")=B60)))"),"AC 127 No. 54 A - 40")</f>
        <v>AC 127 No. 54 A - 40</v>
      </c>
      <c r="L94" s="18" t="s">
        <v>3867</v>
      </c>
      <c r="M94" s="19">
        <v>57.96</v>
      </c>
      <c r="N94" s="20" t="s">
        <v>3867</v>
      </c>
      <c r="O94" s="14" t="s">
        <v>3987</v>
      </c>
      <c r="P94" s="21" t="s">
        <v>3988</v>
      </c>
    </row>
    <row r="95" spans="1:16" ht="24" x14ac:dyDescent="0.25">
      <c r="A95" s="13">
        <v>2024</v>
      </c>
      <c r="B95" s="14" t="str">
        <f>IF(F95="","",CONCATENATE(F95,"/",YEAR(G95)))</f>
        <v>802/2024</v>
      </c>
      <c r="C9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SILVICULTURALES"",IMPORTRANGE(""https://docs.google.com/spreadsheets/d/18hc1ThpynOhUtyhuT564QZl72UkcAvN9SR3rBE8cm4o/edit#gid=476496681"",""2024!C:C"")=B61)))"),"2024EE102618")</f>
        <v>2024EE102618</v>
      </c>
      <c r="D9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SILVICULTURALES"",IMPORTRANGE(""https://docs.google.com/spreadsheets/d/18hc1ThpynOhUtyhuT564QZl72UkcAvN9SR3rBE8cm4o/edit#gid=476496681"",""2024!C:C"")=B61)))"),"SSFFS-03685")</f>
        <v>SSFFS-03685</v>
      </c>
      <c r="E9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SILVICULTURALES"",IMPORTRANGE(""https://docs.google.com/spreadsheets/d/18hc1ThpynOhUtyhuT564QZl72UkcAvN9SR3rBE8cm4o/edit#gid=476496681"",""2024!C:C"")=B61)))"),"17/04/2024")</f>
        <v>17/04/2024</v>
      </c>
      <c r="F95" s="14" t="s">
        <v>66</v>
      </c>
      <c r="G95" s="16">
        <v>45426</v>
      </c>
      <c r="H9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SILVICULTURALES"",IMPORTRANGE(""https://docs.google.com/spreadsheets/d/18hc1ThpynOhUtyhuT564QZl72UkcAvN9SR3rBE8cm4o/edit#gid=476496681"",""2024!C:C"")=B61)))"),"9")</f>
        <v>9</v>
      </c>
      <c r="I9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SILVICULTURALES"",IMPORTRANGE(""https://docs.google.com/spreadsheets/d/18hc1ThpynOhUtyhuT564QZl72UkcAvN9SR3rBE8cm4o/edit#gid=476496681"",""2024!C:C"")=B61)))"),"PRIVADO")</f>
        <v>PRIVADO</v>
      </c>
      <c r="J9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SILVICULTURALES"",IMPORTRANGE(""https://docs.google.com/spreadsheets/d/18hc1ThpynOhUtyhuT564QZl72UkcAvN9SR3rBE8cm4o/edit#gid=476496681"",""2024!C:C"")=B61)))"),"FIDUCIARIA CENTRAL S.A.")</f>
        <v>FIDUCIARIA CENTRAL S.A.</v>
      </c>
      <c r="K9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SILVICULTURALES"",IMPORTRANGE(""https://docs.google.com/spreadsheets/d/18hc1ThpynOhUtyhuT564QZl72UkcAvN9SR3rBE8cm4o/edit#gid=476496681"",""2024!C:C"")=B61)))"),"CL 23 C No. 69 F - 20")</f>
        <v>CL 23 C No. 69 F - 20</v>
      </c>
      <c r="L95" s="18" t="s">
        <v>3868</v>
      </c>
      <c r="M95" s="19">
        <v>871.94</v>
      </c>
      <c r="N95" s="20" t="s">
        <v>3787</v>
      </c>
      <c r="O95" s="14" t="s">
        <v>3787</v>
      </c>
      <c r="P95" s="21" t="s">
        <v>3787</v>
      </c>
    </row>
    <row r="96" spans="1:16" ht="24" x14ac:dyDescent="0.25">
      <c r="A96" s="13">
        <v>2024</v>
      </c>
      <c r="B96" s="14" t="str">
        <f>IF(F96="","",CONCATENATE(F96,"/",YEAR(G96)))</f>
        <v>836/2024</v>
      </c>
      <c r="C9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SILVICULTURALES"",IMPORTRANGE(""https://docs.google.com/spreadsheets/d/18hc1ThpynOhUtyhuT564QZl72UkcAvN9SR3rBE8cm4o/edit#gid=476496681"",""2024!C:C"")=B62)))"),"2024EE107056")</f>
        <v>2024EE107056</v>
      </c>
      <c r="D9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SILVICULTURALES"",IMPORTRANGE(""https://docs.google.com/spreadsheets/d/18hc1ThpynOhUtyhuT564QZl72UkcAvN9SR3rBE8cm4o/edit#gid=476496681"",""2024!C:C"")=B62)))"),"SSFFS-03688")</f>
        <v>SSFFS-03688</v>
      </c>
      <c r="E9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SILVICULTURALES"",IMPORTRANGE(""https://docs.google.com/spreadsheets/d/18hc1ThpynOhUtyhuT564QZl72UkcAvN9SR3rBE8cm4o/edit#gid=476496681"",""2024!C:C"")=B62)))"),"17/04/2024")</f>
        <v>17/04/2024</v>
      </c>
      <c r="F96" s="14" t="s">
        <v>67</v>
      </c>
      <c r="G96" s="16">
        <v>45432</v>
      </c>
      <c r="H9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SILVICULTURALES"",IMPORTRANGE(""https://docs.google.com/spreadsheets/d/18hc1ThpynOhUtyhuT564QZl72UkcAvN9SR3rBE8cm4o/edit#gid=476496681"",""2024!C:C"")=B62)))"),"8")</f>
        <v>8</v>
      </c>
      <c r="I9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SILVICULTURALES"",IMPORTRANGE(""https://docs.google.com/spreadsheets/d/18hc1ThpynOhUtyhuT564QZl72UkcAvN9SR3rBE8cm4o/edit#gid=476496681"",""2024!C:C"")=B62)))"),"PRIVADO")</f>
        <v>PRIVADO</v>
      </c>
      <c r="J9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SILVICULTURALES"",IMPORTRANGE(""https://docs.google.com/spreadsheets/d/18hc1ThpynOhUtyhuT564QZl72UkcAvN9SR3rBE8cm4o/edit#gid=476496681"",""2024!C:C"")=B62)))"),"URBANIZADORA MARVAL S.A.S")</f>
        <v>URBANIZADORA MARVAL S.A.S</v>
      </c>
      <c r="K9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SILVICULTURALES"",IMPORTRANGE(""https://docs.google.com/spreadsheets/d/18hc1ThpynOhUtyhuT564QZl72UkcAvN9SR3rBE8cm4o/edit#gid=476496681"",""2024!C:C"")=B62)))"),"KR 89 A BIS No. 8 A - 76")</f>
        <v>KR 89 A BIS No. 8 A - 76</v>
      </c>
      <c r="L96" s="18" t="s">
        <v>3869</v>
      </c>
      <c r="M96" s="19">
        <v>281.45999999999998</v>
      </c>
      <c r="N96" s="20" t="s">
        <v>3787</v>
      </c>
      <c r="O96" s="14" t="s">
        <v>3787</v>
      </c>
      <c r="P96" s="21" t="s">
        <v>3787</v>
      </c>
    </row>
    <row r="97" spans="1:16" ht="24" x14ac:dyDescent="0.25">
      <c r="A97" s="13">
        <v>2024</v>
      </c>
      <c r="B97" s="14" t="str">
        <f>IF(F97="","",CONCATENATE(F97,"/",YEAR(G97)))</f>
        <v>843/2024</v>
      </c>
      <c r="C9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SILVICULTURALES"",IMPORTRANGE(""https://docs.google.com/spreadsheets/d/18hc1ThpynOhUtyhuT564QZl72UkcAvN9SR3rBE8cm4o/edit#gid=476496681"",""2024!C:C"")=B63)))"),"2024EE108559")</f>
        <v>2024EE108559</v>
      </c>
      <c r="D9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SILVICULTURALES"",IMPORTRANGE(""https://docs.google.com/spreadsheets/d/18hc1ThpynOhUtyhuT564QZl72UkcAvN9SR3rBE8cm4o/edit#gid=476496681"",""2024!C:C"")=B63)))"),"SSFFS-01330")</f>
        <v>SSFFS-01330</v>
      </c>
      <c r="E9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SILVICULTURALES"",IMPORTRANGE(""https://docs.google.com/spreadsheets/d/18hc1ThpynOhUtyhuT564QZl72UkcAvN9SR3rBE8cm4o/edit#gid=476496681"",""2024!C:C"")=B63)))"),"24/04/2024")</f>
        <v>24/04/2024</v>
      </c>
      <c r="F97" s="14" t="s">
        <v>68</v>
      </c>
      <c r="G97" s="16">
        <v>45433</v>
      </c>
      <c r="H9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SILVICULTURALES"",IMPORTRANGE(""https://docs.google.com/spreadsheets/d/18hc1ThpynOhUtyhuT564QZl72UkcAvN9SR3rBE8cm4o/edit#gid=476496681"",""2024!C:C"")=B63)))"),"4")</f>
        <v>4</v>
      </c>
      <c r="I9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SILVICULTURALES"",IMPORTRANGE(""https://docs.google.com/spreadsheets/d/18hc1ThpynOhUtyhuT564QZl72UkcAvN9SR3rBE8cm4o/edit#gid=476496681"",""2024!C:C"")=B63)))"),"PRIVADO")</f>
        <v>PRIVADO</v>
      </c>
      <c r="J9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SILVICULTURALES"",IMPORTRANGE(""https://docs.google.com/spreadsheets/d/18hc1ThpynOhUtyhuT564QZl72UkcAvN9SR3rBE8cm4o/edit#gid=476496681"",""2024!C:C"")=B63)))"),"ALIANZA FIDUCIARIA S.A")</f>
        <v>ALIANZA FIDUCIARIA S.A</v>
      </c>
      <c r="K9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SILVICULTURALES"",IMPORTRANGE(""https://docs.google.com/spreadsheets/d/18hc1ThpynOhUtyhuT564QZl72UkcAvN9SR3rBE8cm4o/edit#gid=476496681"",""2024!C:C"")=B63)))"),"CL 28 G Sur No. 12 D - 20 Este")</f>
        <v>CL 28 G Sur No. 12 D - 20 Este</v>
      </c>
      <c r="L97" s="18" t="s">
        <v>3870</v>
      </c>
      <c r="M97" s="19">
        <v>40.71</v>
      </c>
      <c r="N97" s="20" t="s">
        <v>3989</v>
      </c>
      <c r="O97" s="14" t="s">
        <v>3990</v>
      </c>
      <c r="P97" s="21" t="s">
        <v>3991</v>
      </c>
    </row>
    <row r="98" spans="1:16" ht="36" x14ac:dyDescent="0.25">
      <c r="A98" s="13">
        <v>2024</v>
      </c>
      <c r="B98" s="14" t="str">
        <f>IF(F98="","",CONCATENATE(F98,"/",YEAR(G98)))</f>
        <v>1076/2024</v>
      </c>
      <c r="C9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SILVICULTURALES"",IMPORTRANGE(""https://docs.google.com/spreadsheets/d/18hc1ThpynOhUtyhuT564QZl72UkcAvN9SR3rBE8cm4o/edit#gid=476496681"",""2024!C:C"")=B64)))"),"2024EE142299")</f>
        <v>2024EE142299</v>
      </c>
      <c r="D9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SILVICULTURALES"",IMPORTRANGE(""https://docs.google.com/spreadsheets/d/18hc1ThpynOhUtyhuT564QZl72UkcAvN9SR3rBE8cm4o/edit#gid=476496681"",""2024!C:C"")=B64)))")," SSFFS-05001")</f>
        <v xml:space="preserve"> SSFFS-05001</v>
      </c>
      <c r="E9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SILVICULTURALES"",IMPORTRANGE(""https://docs.google.com/spreadsheets/d/18hc1ThpynOhUtyhuT564QZl72UkcAvN9SR3rBE8cm4o/edit#gid=476496681"",""2024!C:C"")=B64)))"),"16/05/2024")</f>
        <v>16/05/2024</v>
      </c>
      <c r="F98" s="14" t="s">
        <v>69</v>
      </c>
      <c r="G98" s="16">
        <v>45481</v>
      </c>
      <c r="H9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SILVICULTURALES"",IMPORTRANGE(""https://docs.google.com/spreadsheets/d/18hc1ThpynOhUtyhuT564QZl72UkcAvN9SR3rBE8cm4o/edit#gid=476496681"",""2024!C:C"")=B64)))"),"7")</f>
        <v>7</v>
      </c>
      <c r="I9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SILVICULTURALES"",IMPORTRANGE(""https://docs.google.com/spreadsheets/d/18hc1ThpynOhUtyhuT564QZl72UkcAvN9SR3rBE8cm4o/edit#gid=476496681"",""2024!C:C"")=B64)))"),"PÚBLICO")</f>
        <v>PÚBLICO</v>
      </c>
      <c r="J9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SILVICULTURALES"",IMPORTRANGE(""https://docs.google.com/spreadsheets/d/18hc1ThpynOhUtyhuT564QZl72UkcAvN9SR3rBE8cm4o/edit#gid=476496681"",""2024!C:C"")=B64)))"),"INSTITUTO DE DESARROLLO URBANO (IDU)")</f>
        <v>INSTITUTO DE DESARROLLO URBANO (IDU)</v>
      </c>
      <c r="K9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SILVICULTURALES"",IMPORTRANGE(""https://docs.google.com/spreadsheets/d/18hc1ThpynOhUtyhuT564QZl72UkcAvN9SR3rBE8cm4o/edit#gid=476496681"",""2024!C:C"")=B64)))"),"KR 79 CL 75 BIS SUR")</f>
        <v>KR 79 CL 75 BIS SUR</v>
      </c>
      <c r="L98" s="18" t="s">
        <v>3871</v>
      </c>
      <c r="M98" s="19">
        <v>30.17</v>
      </c>
      <c r="N98" s="20" t="s">
        <v>3871</v>
      </c>
      <c r="O98" s="14" t="s">
        <v>3992</v>
      </c>
      <c r="P98" s="21" t="s">
        <v>3993</v>
      </c>
    </row>
    <row r="99" spans="1:16" ht="36" x14ac:dyDescent="0.25">
      <c r="A99" s="13">
        <v>2024</v>
      </c>
      <c r="B99" s="14" t="str">
        <f>IF(F99="","",CONCATENATE(F99,"/",YEAR(G99)))</f>
        <v>1078/2024</v>
      </c>
      <c r="C9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SILVICULTURALES"",IMPORTRANGE(""https://docs.google.com/spreadsheets/d/18hc1ThpynOhUtyhuT564QZl72UkcAvN9SR3rBE8cm4o/edit#gid=476496681"",""2024!C:C"")=B65)))"),"2024EE142407")</f>
        <v>2024EE142407</v>
      </c>
      <c r="D9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SILVICULTURALES"",IMPORTRANGE(""https://docs.google.com/spreadsheets/d/18hc1ThpynOhUtyhuT564QZl72UkcAvN9SR3rBE8cm4o/edit#gid=476496681"",""2024!C:C"")=B65)))")," SSFFS-04685")</f>
        <v xml:space="preserve"> SSFFS-04685</v>
      </c>
      <c r="E9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SILVICULTURALES"",IMPORTRANGE(""https://docs.google.com/spreadsheets/d/18hc1ThpynOhUtyhuT564QZl72UkcAvN9SR3rBE8cm4o/edit#gid=476496681"",""2024!C:C"")=B65)))"),"30/04/2024")</f>
        <v>30/04/2024</v>
      </c>
      <c r="F99" s="14" t="s">
        <v>70</v>
      </c>
      <c r="G99" s="16">
        <v>45481</v>
      </c>
      <c r="H9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SILVICULTURALES"",IMPORTRANGE(""https://docs.google.com/spreadsheets/d/18hc1ThpynOhUtyhuT564QZl72UkcAvN9SR3rBE8cm4o/edit#gid=476496681"",""2024!C:C"")=B65)))"),"5")</f>
        <v>5</v>
      </c>
      <c r="I9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SILVICULTURALES"",IMPORTRANGE(""https://docs.google.com/spreadsheets/d/18hc1ThpynOhUtyhuT564QZl72UkcAvN9SR3rBE8cm4o/edit#gid=476496681"",""2024!C:C"")=B65)))"),"PÚBLICO")</f>
        <v>PÚBLICO</v>
      </c>
      <c r="J9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SILVICULTURALES"",IMPORTRANGE(""https://docs.google.com/spreadsheets/d/18hc1ThpynOhUtyhuT564QZl72UkcAvN9SR3rBE8cm4o/edit#gid=476496681"",""2024!C:C"")=B65)))"),"INSTITUTO DE DESARROLLO URBANO (IDU)")</f>
        <v>INSTITUTO DE DESARROLLO URBANO (IDU)</v>
      </c>
      <c r="K9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SILVICULTURALES"",IMPORTRANGE(""https://docs.google.com/spreadsheets/d/18hc1ThpynOhUtyhuT564QZl72UkcAvN9SR3rBE8cm4o/edit#gid=476496681"",""2024!C:C"")=B65)))")," ESTACION DEL 20 DE JULIO  
 KR 12 B ESTE")</f>
        <v xml:space="preserve"> ESTACION DEL 20 DE JULIO  
 KR 12 B ESTE</v>
      </c>
      <c r="L99" s="18" t="s">
        <v>3872</v>
      </c>
      <c r="M99" s="19">
        <v>91.5</v>
      </c>
      <c r="N99" s="20" t="s">
        <v>3787</v>
      </c>
      <c r="O99" s="14" t="s">
        <v>3787</v>
      </c>
      <c r="P99" s="21" t="s">
        <v>3787</v>
      </c>
    </row>
    <row r="100" spans="1:16" ht="36" x14ac:dyDescent="0.25">
      <c r="A100" s="13">
        <v>2024</v>
      </c>
      <c r="B100" s="14" t="str">
        <f>IF(F100="","",CONCATENATE(F100,"/",YEAR(G100)))</f>
        <v>1083/2024</v>
      </c>
      <c r="C10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SILVICULTURALES"",IMPORTRANGE(""https://docs.google.com/spreadsheets/d/18hc1ThpynOhUtyhuT564QZl72UkcAvN9SR3rBE8cm4o/edit#gid=476496681"",""2024!C:C"")=B66)))"),"2024EE142541")</f>
        <v>2024EE142541</v>
      </c>
      <c r="D10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SILVICULTURALES"",IMPORTRANGE(""https://docs.google.com/spreadsheets/d/18hc1ThpynOhUtyhuT564QZl72UkcAvN9SR3rBE8cm4o/edit#gid=476496681"",""2024!C:C"")=B66)))")," SSFFS-04686")</f>
        <v xml:space="preserve"> SSFFS-04686</v>
      </c>
      <c r="E10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SILVICULTURALES"",IMPORTRANGE(""https://docs.google.com/spreadsheets/d/18hc1ThpynOhUtyhuT564QZl72UkcAvN9SR3rBE8cm4o/edit#gid=476496681"",""2024!C:C"")=B66)))"),"30/04/2024")</f>
        <v>30/04/2024</v>
      </c>
      <c r="F100" s="14" t="s">
        <v>71</v>
      </c>
      <c r="G100" s="16">
        <v>45481</v>
      </c>
      <c r="H10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SILVICULTURALES"",IMPORTRANGE(""https://docs.google.com/spreadsheets/d/18hc1ThpynOhUtyhuT564QZl72UkcAvN9SR3rBE8cm4o/edit#gid=476496681"",""2024!C:C"")=B66)))"),"4")</f>
        <v>4</v>
      </c>
      <c r="I10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SILVICULTURALES"",IMPORTRANGE(""https://docs.google.com/spreadsheets/d/18hc1ThpynOhUtyhuT564QZl72UkcAvN9SR3rBE8cm4o/edit#gid=476496681"",""2024!C:C"")=B66)))"),"PRIVADO")</f>
        <v>PRIVADO</v>
      </c>
      <c r="J10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SILVICULTURALES"",IMPORTRANGE(""https://docs.google.com/spreadsheets/d/18hc1ThpynOhUtyhuT564QZl72UkcAvN9SR3rBE8cm4o/edit#gid=476496681"",""2024!C:C"")=B66)))"),"INSTITUTO DE DESARROLLO URBANO (IDU)")</f>
        <v>INSTITUTO DE DESARROLLO URBANO (IDU)</v>
      </c>
      <c r="K10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SILVICULTURALES"",IMPORTRANGE(""https://docs.google.com/spreadsheets/d/18hc1ThpynOhUtyhuT564QZl72UkcAvN9SR3rBE8cm4o/edit#gid=476496681"",""2024!C:C"")=B66)))"),"CL 35 SUR 0 28 ESTE")</f>
        <v>CL 35 SUR 0 28 ESTE</v>
      </c>
      <c r="L100" s="18" t="s">
        <v>3873</v>
      </c>
      <c r="M100" s="19">
        <v>11.7</v>
      </c>
      <c r="N100" s="20" t="s">
        <v>3787</v>
      </c>
      <c r="O100" s="14" t="s">
        <v>3787</v>
      </c>
      <c r="P100" s="21" t="s">
        <v>3787</v>
      </c>
    </row>
    <row r="101" spans="1:16" ht="36" x14ac:dyDescent="0.25">
      <c r="A101" s="13">
        <v>2024</v>
      </c>
      <c r="B101" s="14" t="str">
        <f>IF(F101="","",CONCATENATE(F101,"/",YEAR(G101)))</f>
        <v>1090/2024</v>
      </c>
      <c r="C10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SILVICULTURALES"",IMPORTRANGE(""https://docs.google.com/spreadsheets/d/18hc1ThpynOhUtyhuT564QZl72UkcAvN9SR3rBE8cm4o/edit#gid=476496681"",""2024!C:C"")=B67)))"),"2024EE145502")</f>
        <v>2024EE145502</v>
      </c>
      <c r="D10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SILVICULTURALES"",IMPORTRANGE(""https://docs.google.com/spreadsheets/d/18hc1ThpynOhUtyhuT564QZl72UkcAvN9SR3rBE8cm4o/edit#gid=476496681"",""2024!C:C"")=B67)))"),"SSFFS-04630")</f>
        <v>SSFFS-04630</v>
      </c>
      <c r="E10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SILVICULTURALES"",IMPORTRANGE(""https://docs.google.com/spreadsheets/d/18hc1ThpynOhUtyhuT564QZl72UkcAvN9SR3rBE8cm4o/edit#gid=476496681"",""2024!C:C"")=B67)))"),"29/04/2024")</f>
        <v>29/04/2024</v>
      </c>
      <c r="F101" s="14" t="s">
        <v>72</v>
      </c>
      <c r="G101" s="16">
        <v>45483</v>
      </c>
      <c r="H10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SILVICULTURALES"",IMPORTRANGE(""https://docs.google.com/spreadsheets/d/18hc1ThpynOhUtyhuT564QZl72UkcAvN9SR3rBE8cm4o/edit#gid=476496681"",""2024!C:C"")=B67)))"),"10")</f>
        <v>10</v>
      </c>
      <c r="I10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SILVICULTURALES"",IMPORTRANGE(""https://docs.google.com/spreadsheets/d/18hc1ThpynOhUtyhuT564QZl72UkcAvN9SR3rBE8cm4o/edit#gid=476496681"",""2024!C:C"")=B67)))"),"PRIVADO")</f>
        <v>PRIVADO</v>
      </c>
      <c r="J10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SILVICULTURALES"",IMPORTRANGE(""https://docs.google.com/spreadsheets/d/18hc1ThpynOhUtyhuT564QZl72UkcAvN9SR3rBE8cm4o/edit#gid=476496681"",""2024!C:C"")=B67)))"),"CAJA COLOMBIANA DE SUBSIDIO FAMILIAR COLSUBSIDIO")</f>
        <v>CAJA COLOMBIANA DE SUBSIDIO FAMILIAR COLSUBSIDIO</v>
      </c>
      <c r="K10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SILVICULTURALES"",IMPORTRANGE(""https://docs.google.com/spreadsheets/d/18hc1ThpynOhUtyhuT564QZl72UkcAvN9SR3rBE8cm4o/edit#gid=476496681"",""2024!C:C"")=B67)))"),"KR 111 C  83  32")</f>
        <v>KR 111 C  83  32</v>
      </c>
      <c r="L101" s="18" t="s">
        <v>3874</v>
      </c>
      <c r="M101" s="19">
        <v>59.89</v>
      </c>
      <c r="N101" s="20" t="s">
        <v>3787</v>
      </c>
      <c r="O101" s="14" t="s">
        <v>3787</v>
      </c>
      <c r="P101" s="21" t="s">
        <v>3787</v>
      </c>
    </row>
    <row r="102" spans="1:16" ht="36" x14ac:dyDescent="0.25">
      <c r="A102" s="13">
        <v>2024</v>
      </c>
      <c r="B102" s="14" t="str">
        <f>IF(F102="","",CONCATENATE(F102,"/",YEAR(G102)))</f>
        <v>1091/2024</v>
      </c>
      <c r="C10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SILVICULTURALES"",IMPORTRANGE(""https://docs.google.com/spreadsheets/d/18hc1ThpynOhUtyhuT564QZl72UkcAvN9SR3rBE8cm4o/edit#gid=476496681"",""2024!C:C"")=B68)))"),"2024EE145523")</f>
        <v>2024EE145523</v>
      </c>
      <c r="D10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SILVICULTURALES"",IMPORTRANGE(""https://docs.google.com/spreadsheets/d/18hc1ThpynOhUtyhuT564QZl72UkcAvN9SR3rBE8cm4o/edit#gid=476496681"",""2024!C:C"")=B68)))"),"SSFFS-04631
SSFFS-04632")</f>
        <v>SSFFS-04631
SSFFS-04632</v>
      </c>
      <c r="E10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SILVICULTURALES"",IMPORTRANGE(""https://docs.google.com/spreadsheets/d/18hc1ThpynOhUtyhuT564QZl72UkcAvN9SR3rBE8cm4o/edit#gid=476496681"",""2024!C:C"")=B68)))"),"29/04/2024")</f>
        <v>29/04/2024</v>
      </c>
      <c r="F102" s="14" t="s">
        <v>73</v>
      </c>
      <c r="G102" s="16">
        <v>45483</v>
      </c>
      <c r="H10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SILVICULTURALES"",IMPORTRANGE(""https://docs.google.com/spreadsheets/d/18hc1ThpynOhUtyhuT564QZl72UkcAvN9SR3rBE8cm4o/edit#gid=476496681"",""2024!C:C"")=B68)))"),"10")</f>
        <v>10</v>
      </c>
      <c r="I10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SILVICULTURALES"",IMPORTRANGE(""https://docs.google.com/spreadsheets/d/18hc1ThpynOhUtyhuT564QZl72UkcAvN9SR3rBE8cm4o/edit#gid=476496681"",""2024!C:C"")=B68)))"),"PRIVADO")</f>
        <v>PRIVADO</v>
      </c>
      <c r="J10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SILVICULTURALES"",IMPORTRANGE(""https://docs.google.com/spreadsheets/d/18hc1ThpynOhUtyhuT564QZl72UkcAvN9SR3rBE8cm4o/edit#gid=476496681"",""2024!C:C"")=B68)))"),"CAJA COLOMBIANA DE SUBSIDIO FAMILIAR COLSUBSIDIO")</f>
        <v>CAJA COLOMBIANA DE SUBSIDIO FAMILIAR COLSUBSIDIO</v>
      </c>
      <c r="K10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SILVICULTURALES"",IMPORTRANGE(""https://docs.google.com/spreadsheets/d/18hc1ThpynOhUtyhuT564QZl72UkcAvN9SR3rBE8cm4o/edit#gid=476496681"",""2024!C:C"")=B68)))"),"CL 83  111 A  41")</f>
        <v>CL 83  111 A  41</v>
      </c>
      <c r="L102" s="18" t="s">
        <v>3875</v>
      </c>
      <c r="M102" s="19" t="s">
        <v>3788</v>
      </c>
      <c r="N102" s="20" t="s">
        <v>3787</v>
      </c>
      <c r="O102" s="14" t="s">
        <v>3787</v>
      </c>
      <c r="P102" s="21" t="s">
        <v>3787</v>
      </c>
    </row>
    <row r="103" spans="1:16" ht="24" x14ac:dyDescent="0.25">
      <c r="A103" s="13">
        <v>2024</v>
      </c>
      <c r="B103" s="14" t="str">
        <f>IF(F103="","",CONCATENATE(F103,"/",YEAR(G103)))</f>
        <v>1096/2024</v>
      </c>
      <c r="C10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SILVICULTURALES"",IMPORTRANGE(""https://docs.google.com/spreadsheets/d/18hc1ThpynOhUtyhuT564QZl72UkcAvN9SR3rBE8cm4o/edit#gid=476496681"",""2024!C:C"")=B69)))"),"2024EE145873")</f>
        <v>2024EE145873</v>
      </c>
      <c r="D10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SILVICULTURALES"",IMPORTRANGE(""https://docs.google.com/spreadsheets/d/18hc1ThpynOhUtyhuT564QZl72UkcAvN9SR3rBE8cm4o/edit#gid=476496681"",""2024!C:C"")=B69)))"),"SSFFS-06079")</f>
        <v>SSFFS-06079</v>
      </c>
      <c r="E10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SILVICULTURALES"",IMPORTRANGE(""https://docs.google.com/spreadsheets/d/18hc1ThpynOhUtyhuT564QZl72UkcAvN9SR3rBE8cm4o/edit#gid=476496681"",""2024!C:C"")=B69)))"),"28/06/2024")</f>
        <v>28/06/2024</v>
      </c>
      <c r="F103" s="14" t="s">
        <v>74</v>
      </c>
      <c r="G103" s="16">
        <v>45484</v>
      </c>
      <c r="H10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SILVICULTURALES"",IMPORTRANGE(""https://docs.google.com/spreadsheets/d/18hc1ThpynOhUtyhuT564QZl72UkcAvN9SR3rBE8cm4o/edit#gid=476496681"",""2024!C:C"")=B69)))"),"17")</f>
        <v>17</v>
      </c>
      <c r="I10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SILVICULTURALES"",IMPORTRANGE(""https://docs.google.com/spreadsheets/d/18hc1ThpynOhUtyhuT564QZl72UkcAvN9SR3rBE8cm4o/edit#gid=476496681"",""2024!C:C"")=B69)))"),"PÚBLICO")</f>
        <v>PÚBLICO</v>
      </c>
      <c r="J10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SILVICULTURALES"",IMPORTRANGE(""https://docs.google.com/spreadsheets/d/18hc1ThpynOhUtyhuT564QZl72UkcAvN9SR3rBE8cm4o/edit#gid=476496681"",""2024!C:C"")=B69)))"),"ALCALDÍA LOCAL DE LA CANDELARIA")</f>
        <v>ALCALDÍA LOCAL DE LA CANDELARIA</v>
      </c>
      <c r="K10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SILVICULTURALES"",IMPORTRANGE(""https://docs.google.com/spreadsheets/d/18hc1ThpynOhUtyhuT564QZl72UkcAvN9SR3rBE8cm4o/edit#gid=476496681"",""2024!C:C"")=B69)))"),"CL 12 C KR 1 A  2")</f>
        <v>CL 12 C KR 1 A  2</v>
      </c>
      <c r="L103" s="18" t="s">
        <v>3876</v>
      </c>
      <c r="M103" s="19">
        <v>5.57</v>
      </c>
      <c r="N103" s="20" t="s">
        <v>3787</v>
      </c>
      <c r="O103" s="14" t="s">
        <v>3787</v>
      </c>
      <c r="P103" s="21" t="s">
        <v>3787</v>
      </c>
    </row>
    <row r="104" spans="1:16" ht="24" x14ac:dyDescent="0.25">
      <c r="A104" s="13">
        <v>2024</v>
      </c>
      <c r="B104" s="14" t="str">
        <f>IF(F104="","",CONCATENATE(F104,"/",YEAR(G104)))</f>
        <v>1130/2024</v>
      </c>
      <c r="C10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SILVICULTURALES"",IMPORTRANGE(""https://docs.google.com/spreadsheets/d/18hc1ThpynOhUtyhuT564QZl72UkcAvN9SR3rBE8cm4o/edit#gid=476496681"",""2024!C:C"")=B71)))"),"2024EE155836")</f>
        <v>2024EE155836</v>
      </c>
      <c r="D10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SILVICULTURALES"",IMPORTRANGE(""https://docs.google.com/spreadsheets/d/18hc1ThpynOhUtyhuT564QZl72UkcAvN9SR3rBE8cm4o/edit#gid=476496681"",""2024!C:C"")=B71)))"),"SSFFS-04328")</f>
        <v>SSFFS-04328</v>
      </c>
      <c r="E10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SILVICULTURALES"",IMPORTRANGE(""https://docs.google.com/spreadsheets/d/18hc1ThpynOhUtyhuT564QZl72UkcAvN9SR3rBE8cm4o/edit#gid=476496681"",""2024!C:C"")=B71)))"),"24/04/2024")</f>
        <v>24/04/2024</v>
      </c>
      <c r="F104" s="14" t="s">
        <v>75</v>
      </c>
      <c r="G104" s="16">
        <v>45496</v>
      </c>
      <c r="H10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SILVICULTURALES"",IMPORTRANGE(""https://docs.google.com/spreadsheets/d/18hc1ThpynOhUtyhuT564QZl72UkcAvN9SR3rBE8cm4o/edit#gid=476496681"",""2024!C:C"")=B71)))"),"16")</f>
        <v>16</v>
      </c>
      <c r="I10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SILVICULTURALES"",IMPORTRANGE(""https://docs.google.com/spreadsheets/d/18hc1ThpynOhUtyhuT564QZl72UkcAvN9SR3rBE8cm4o/edit#gid=476496681"",""2024!C:C"")=B71)))"),"PÚBLICO")</f>
        <v>PÚBLICO</v>
      </c>
      <c r="J10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SILVICULTURALES"",IMPORTRANGE(""https://docs.google.com/spreadsheets/d/18hc1ThpynOhUtyhuT564QZl72UkcAvN9SR3rBE8cm4o/edit#gid=476496681"",""2024!C:C"")=B71)))"),"ENEL COLOMBIA S.A. E.S.P")</f>
        <v>ENEL COLOMBIA S.A. E.S.P</v>
      </c>
      <c r="K10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SILVICULTURALES"",IMPORTRANGE(""https://docs.google.com/spreadsheets/d/18hc1ThpynOhUtyhuT564QZl72UkcAvN9SR3rBE8cm4o/edit#gid=476496681"",""2024!C:C"")=B71)))"),"Ac 3 56 53")</f>
        <v>Ac 3 56 53</v>
      </c>
      <c r="L104" s="18" t="s">
        <v>3877</v>
      </c>
      <c r="M104" s="19">
        <v>314.73</v>
      </c>
      <c r="N104" s="20" t="s">
        <v>3787</v>
      </c>
      <c r="O104" s="14" t="s">
        <v>3787</v>
      </c>
      <c r="P104" s="21" t="s">
        <v>3787</v>
      </c>
    </row>
    <row r="105" spans="1:16" ht="36" x14ac:dyDescent="0.25">
      <c r="A105" s="13">
        <v>2024</v>
      </c>
      <c r="B105" s="14" t="str">
        <f>IF(F105="","",CONCATENATE(F105,"/",YEAR(G105)))</f>
        <v>1216/2024</v>
      </c>
      <c r="C10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SILVICULTURALES"",IMPORTRANGE(""https://docs.google.com/spreadsheets/d/18hc1ThpynOhUtyhuT564QZl72UkcAvN9SR3rBE8cm4o/edit#gid=476496681"",""2024!C:C"")=B73)))"),"2024EE173844")</f>
        <v>2024EE173844</v>
      </c>
      <c r="D10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SILVICULTURALES"",IMPORTRANGE(""https://docs.google.com/spreadsheets/d/18hc1ThpynOhUtyhuT564QZl72UkcAvN9SR3rBE8cm4o/edit#gid=476496681"",""2024!C:C"")=B73)))"),"SSFFS-06191")</f>
        <v>SSFFS-06191</v>
      </c>
      <c r="E10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SILVICULTURALES"",IMPORTRANGE(""https://docs.google.com/spreadsheets/d/18hc1ThpynOhUtyhuT564QZl72UkcAvN9SR3rBE8cm4o/edit#gid=476496681"",""2024!C:C"")=B73)))"),"8/07/2024")</f>
        <v>8/07/2024</v>
      </c>
      <c r="F105" s="14" t="s">
        <v>76</v>
      </c>
      <c r="G105" s="16">
        <v>45519</v>
      </c>
      <c r="H10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SILVICULTURALES"",IMPORTRANGE(""https://docs.google.com/spreadsheets/d/18hc1ThpynOhUtyhuT564QZl72UkcAvN9SR3rBE8cm4o/edit#gid=476496681"",""2024!C:C"")=B73)))"),"18")</f>
        <v>18</v>
      </c>
      <c r="I10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SILVICULTURALES"",IMPORTRANGE(""https://docs.google.com/spreadsheets/d/18hc1ThpynOhUtyhuT564QZl72UkcAvN9SR3rBE8cm4o/edit#gid=476496681"",""2024!C:C"")=B73)))"),"PÚBLICO")</f>
        <v>PÚBLICO</v>
      </c>
      <c r="J10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SILVICULTURALES"",IMPORTRANGE(""https://docs.google.com/spreadsheets/d/18hc1ThpynOhUtyhuT564QZl72UkcAvN9SR3rBE8cm4o/edit#gid=476496681"",""2024!C:C"")=B73)))"),"INSTITUTO DE DESARROLLO URBANO (IDU)")</f>
        <v>INSTITUTO DE DESARROLLO URBANO (IDU)</v>
      </c>
      <c r="K10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SILVICULTURALES"",IMPORTRANGE(""https://docs.google.com/spreadsheets/d/18hc1ThpynOhUtyhuT564QZl72UkcAvN9SR3rBE8cm4o/edit#gid=476496681"",""2024!C:C"")=B73)))"),"CL 49 BIS SUR ENTRE  KR 5F  5H")</f>
        <v>CL 49 BIS SUR ENTRE  KR 5F  5H</v>
      </c>
      <c r="L105" s="18" t="s">
        <v>3878</v>
      </c>
      <c r="M105" s="19">
        <v>39.06</v>
      </c>
      <c r="N105" s="20" t="s">
        <v>3787</v>
      </c>
      <c r="O105" s="14" t="s">
        <v>3787</v>
      </c>
      <c r="P105" s="21" t="s">
        <v>3787</v>
      </c>
    </row>
    <row r="106" spans="1:16" ht="36" x14ac:dyDescent="0.25">
      <c r="A106" s="13">
        <v>2024</v>
      </c>
      <c r="B106" s="14" t="str">
        <f>IF(F106="","",CONCATENATE(F106,"/",YEAR(G106)))</f>
        <v>1217/2024</v>
      </c>
      <c r="C10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SILVICULTURALES"",IMPORTRANGE(""https://docs.google.com/spreadsheets/d/18hc1ThpynOhUtyhuT564QZl72UkcAvN9SR3rBE8cm4o/edit#gid=476496681"",""2024!C:C"")=B74)))"),"2024EE173986")</f>
        <v>2024EE173986</v>
      </c>
      <c r="D10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SILVICULTURALES"",IMPORTRANGE(""https://docs.google.com/spreadsheets/d/18hc1ThpynOhUtyhuT564QZl72UkcAvN9SR3rBE8cm4o/edit#gid=476496681"",""2024!C:C"")=B74)))"),"SSFFS-06193")</f>
        <v>SSFFS-06193</v>
      </c>
      <c r="E10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SILVICULTURALES"",IMPORTRANGE(""https://docs.google.com/spreadsheets/d/18hc1ThpynOhUtyhuT564QZl72UkcAvN9SR3rBE8cm4o/edit#gid=476496681"",""2024!C:C"")=B74)))"),"8/07/2024")</f>
        <v>8/07/2024</v>
      </c>
      <c r="F106" s="14" t="s">
        <v>77</v>
      </c>
      <c r="G106" s="16">
        <v>45519</v>
      </c>
      <c r="H10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SILVICULTURALES"",IMPORTRANGE(""https://docs.google.com/spreadsheets/d/18hc1ThpynOhUtyhuT564QZl72UkcAvN9SR3rBE8cm4o/edit#gid=476496681"",""2024!C:C"")=B74)))"),"")</f>
        <v/>
      </c>
      <c r="I10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SILVICULTURALES"",IMPORTRANGE(""https://docs.google.com/spreadsheets/d/18hc1ThpynOhUtyhuT564QZl72UkcAvN9SR3rBE8cm4o/edit#gid=476496681"",""2024!C:C"")=B74)))"),"PÚBLICO")</f>
        <v>PÚBLICO</v>
      </c>
      <c r="J10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SILVICULTURALES"",IMPORTRANGE(""https://docs.google.com/spreadsheets/d/18hc1ThpynOhUtyhuT564QZl72UkcAvN9SR3rBE8cm4o/edit#gid=476496681"",""2024!C:C"")=B74)))"),"INSTITUTO DE DESARROLLO URBANO (IDU)")</f>
        <v>INSTITUTO DE DESARROLLO URBANO (IDU)</v>
      </c>
      <c r="K10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SILVICULTURALES"",IMPORTRANGE(""https://docs.google.com/spreadsheets/d/18hc1ThpynOhUtyhuT564QZl72UkcAvN9SR3rBE8cm4o/edit#gid=476496681"",""2024!C:C"")=B74)))"),"KR 4F ESTE 14 CLL 118 SUR")</f>
        <v>KR 4F ESTE 14 CLL 118 SUR</v>
      </c>
      <c r="L106" s="18" t="s">
        <v>3879</v>
      </c>
      <c r="M106" s="19">
        <v>32.46</v>
      </c>
      <c r="N106" s="20" t="s">
        <v>3787</v>
      </c>
      <c r="O106" s="14" t="s">
        <v>3787</v>
      </c>
      <c r="P106" s="21" t="s">
        <v>3787</v>
      </c>
    </row>
    <row r="107" spans="1:16" ht="48" x14ac:dyDescent="0.25">
      <c r="A107" s="13">
        <v>2024</v>
      </c>
      <c r="B107" s="14" t="str">
        <f>IF(F107="","",CONCATENATE(F107,"/",YEAR(G107)))</f>
        <v>1230/2024</v>
      </c>
      <c r="C10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SILVICULTURALES"",IMPORTRANGE(""https://docs.google.com/spreadsheets/d/18hc1ThpynOhUtyhuT564QZl72UkcAvN9SR3rBE8cm4o/edit#gid=476496681"",""2024!C:C"")=B75)))"),"2024EE178498")</f>
        <v>2024EE178498</v>
      </c>
      <c r="D10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SILVICULTURALES"",IMPORTRANGE(""https://docs.google.com/spreadsheets/d/18hc1ThpynOhUtyhuT564QZl72UkcAvN9SR3rBE8cm4o/edit#gid=476496681"",""2024!C:C"")=B75)))"),"SSFFS-07771")</f>
        <v>SSFFS-07771</v>
      </c>
      <c r="E10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SILVICULTURALES"",IMPORTRANGE(""https://docs.google.com/spreadsheets/d/18hc1ThpynOhUtyhuT564QZl72UkcAvN9SR3rBE8cm4o/edit#gid=476496681"",""2024!C:C"")=B75)))"),"21/08/2024")</f>
        <v>21/08/2024</v>
      </c>
      <c r="F107" s="14" t="s">
        <v>78</v>
      </c>
      <c r="G107" s="16">
        <v>45527</v>
      </c>
      <c r="H10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SILVICULTURALES"",IMPORTRANGE(""https://docs.google.com/spreadsheets/d/18hc1ThpynOhUtyhuT564QZl72UkcAvN9SR3rBE8cm4o/edit#gid=476496681"",""2024!C:C"")=B75)))"),"16")</f>
        <v>16</v>
      </c>
      <c r="I10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SILVICULTURALES"",IMPORTRANGE(""https://docs.google.com/spreadsheets/d/18hc1ThpynOhUtyhuT564QZl72UkcAvN9SR3rBE8cm4o/edit#gid=476496681"",""2024!C:C"")=B75)))"),"PRIVADO")</f>
        <v>PRIVADO</v>
      </c>
      <c r="J10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SILVICULTURALES"",IMPORTRANGE(""https://docs.google.com/spreadsheets/d/18hc1ThpynOhUtyhuT564QZl72UkcAvN9SR3rBE8cm4o/edit#gid=476496681"",""2024!C:C"")=B75)))"),"SECRETARÍA DISTRITAL DE SEGURIDAD, CONVIVENCIA Y JUSTICIA DE BOGOTÁ")</f>
        <v>SECRETARÍA DISTRITAL DE SEGURIDAD, CONVIVENCIA Y JUSTICIA DE BOGOTÁ</v>
      </c>
      <c r="K10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SILVICULTURALES"",IMPORTRANGE(""https://docs.google.com/spreadsheets/d/18hc1ThpynOhUtyhuT564QZl72UkcAvN9SR3rBE8cm4o/edit#gid=476496681"",""2024!C:C"")=B75)))"),"KR 41 A 6 60
KR 41A 6 34")</f>
        <v>KR 41 A 6 60
KR 41A 6 34</v>
      </c>
      <c r="L107" s="18" t="s">
        <v>3880</v>
      </c>
      <c r="M107" s="19">
        <v>17.489999999999998</v>
      </c>
      <c r="N107" s="20" t="s">
        <v>3994</v>
      </c>
      <c r="O107" s="14" t="s">
        <v>3995</v>
      </c>
      <c r="P107" s="21" t="s">
        <v>3965</v>
      </c>
    </row>
    <row r="108" spans="1:16" ht="36" x14ac:dyDescent="0.25">
      <c r="A108" s="13">
        <v>2024</v>
      </c>
      <c r="B108" s="14" t="str">
        <f>IF(F108="","",CONCATENATE(F108,"/",YEAR(G108)))</f>
        <v>1243 /2024</v>
      </c>
      <c r="C10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SILVICULTURALES"",IMPORTRANGE(""https://docs.google.com/spreadsheets/d/18hc1ThpynOhUtyhuT564QZl72UkcAvN9SR3rBE8cm4o/edit#gid=476496681"",""2024!C:C"")=B76)))"),"2024EE180020")</f>
        <v>2024EE180020</v>
      </c>
      <c r="D10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SILVICULTURALES"",IMPORTRANGE(""https://docs.google.com/spreadsheets/d/18hc1ThpynOhUtyhuT564QZl72UkcAvN9SR3rBE8cm4o/edit#gid=476496681"",""2024!C:C"")=B76)))"),"SSFFS-06155")</f>
        <v>SSFFS-06155</v>
      </c>
      <c r="E10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SILVICULTURALES"",IMPORTRANGE(""https://docs.google.com/spreadsheets/d/18hc1ThpynOhUtyhuT564QZl72UkcAvN9SR3rBE8cm4o/edit#gid=476496681"",""2024!C:C"")=B76)))"),"3/07/2024")</f>
        <v>3/07/2024</v>
      </c>
      <c r="F108" s="14" t="s">
        <v>79</v>
      </c>
      <c r="G108" s="16">
        <v>45531</v>
      </c>
      <c r="H10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SILVICULTURALES"",IMPORTRANGE(""https://docs.google.com/spreadsheets/d/18hc1ThpynOhUtyhuT564QZl72UkcAvN9SR3rBE8cm4o/edit#gid=476496681"",""2024!C:C"")=B76)))"),"16")</f>
        <v>16</v>
      </c>
      <c r="I10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SILVICULTURALES"",IMPORTRANGE(""https://docs.google.com/spreadsheets/d/18hc1ThpynOhUtyhuT564QZl72UkcAvN9SR3rBE8cm4o/edit#gid=476496681"",""2024!C:C"")=B76)))"),"PÚBLICO")</f>
        <v>PÚBLICO</v>
      </c>
      <c r="J10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SILVICULTURALES"",IMPORTRANGE(""https://docs.google.com/spreadsheets/d/18hc1ThpynOhUtyhuT564QZl72UkcAvN9SR3rBE8cm4o/edit#gid=476496681"",""2024!C:C"")=B76)))"),"INSTITUTO DE DESARROLLO URBANO (IDU)")</f>
        <v>INSTITUTO DE DESARROLLO URBANO (IDU)</v>
      </c>
      <c r="K10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SILVICULTURALES"",IMPORTRANGE(""https://docs.google.com/spreadsheets/d/18hc1ThpynOhUtyhuT564QZl72UkcAvN9SR3rBE8cm4o/edit#gid=476496681"",""2024!C:C"")=B76)))"),"AC 6 31 A 46  ")</f>
        <v xml:space="preserve">AC 6 31 A 46  </v>
      </c>
      <c r="L108" s="18" t="s">
        <v>3881</v>
      </c>
      <c r="M108" s="19">
        <v>6.22</v>
      </c>
      <c r="N108" s="20" t="s">
        <v>3787</v>
      </c>
      <c r="O108" s="14" t="s">
        <v>3787</v>
      </c>
      <c r="P108" s="21" t="s">
        <v>3787</v>
      </c>
    </row>
    <row r="109" spans="1:16" ht="36" x14ac:dyDescent="0.25">
      <c r="A109" s="13">
        <v>2024</v>
      </c>
      <c r="B109" s="14" t="str">
        <f>IF(F109="","",CONCATENATE(F109,"/",YEAR(G109)))</f>
        <v>1245/2024</v>
      </c>
      <c r="C10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SILVICULTURALES"",IMPORTRANGE(""https://docs.google.com/spreadsheets/d/18hc1ThpynOhUtyhuT564QZl72UkcAvN9SR3rBE8cm4o/edit#gid=476496681"",""2024!C:C"")=B77)))"),"2024EE180462")</f>
        <v>2024EE180462</v>
      </c>
      <c r="D10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SILVICULTURALES"",IMPORTRANGE(""https://docs.google.com/spreadsheets/d/18hc1ThpynOhUtyhuT564QZl72UkcAvN9SR3rBE8cm4o/edit#gid=476496681"",""2024!C:C"")=B77)))"),"SSFFS-07335
SSFFS-06034")</f>
        <v>SSFFS-07335
SSFFS-06034</v>
      </c>
      <c r="E10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SILVICULTURALES"",IMPORTRANGE(""https://docs.google.com/spreadsheets/d/18hc1ThpynOhUtyhuT564QZl72UkcAvN9SR3rBE8cm4o/edit#gid=476496681"",""2024!C:C"")=B77)))"),"31/07/2024
21/06/2024")</f>
        <v>31/07/2024
21/06/2024</v>
      </c>
      <c r="F109" s="14" t="s">
        <v>80</v>
      </c>
      <c r="G109" s="16">
        <v>45532</v>
      </c>
      <c r="H10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SILVICULTURALES"",IMPORTRANGE(""https://docs.google.com/spreadsheets/d/18hc1ThpynOhUtyhuT564QZl72UkcAvN9SR3rBE8cm4o/edit#gid=476496681"",""2024!C:C"")=B77)))"),"3")</f>
        <v>3</v>
      </c>
      <c r="I10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SILVICULTURALES"",IMPORTRANGE(""https://docs.google.com/spreadsheets/d/18hc1ThpynOhUtyhuT564QZl72UkcAvN9SR3rBE8cm4o/edit#gid=476496681"",""2024!C:C"")=B77)))"),"PÚBLICO")</f>
        <v>PÚBLICO</v>
      </c>
      <c r="J10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SILVICULTURALES"",IMPORTRANGE(""https://docs.google.com/spreadsheets/d/18hc1ThpynOhUtyhuT564QZl72UkcAvN9SR3rBE8cm4o/edit#gid=476496681"",""2024!C:C"")=B77)))"),"SECRETARÍA DE EDUCACIÓN DEL DISTRITO")</f>
        <v>SECRETARÍA DE EDUCACIÓN DEL DISTRITO</v>
      </c>
      <c r="K10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SILVICULTURALES"",IMPORTRANGE(""https://docs.google.com/spreadsheets/d/18hc1ThpynOhUtyhuT564QZl72UkcAvN9SR3rBE8cm4o/edit#gid=476496681"",""2024!C:C"")=B77)))"),"KR 3  26  40")</f>
        <v>KR 3  26  40</v>
      </c>
      <c r="L109" s="18" t="s">
        <v>3882</v>
      </c>
      <c r="M109" s="19">
        <v>3336.51</v>
      </c>
      <c r="N109" s="20" t="s">
        <v>3787</v>
      </c>
      <c r="O109" s="14" t="s">
        <v>3787</v>
      </c>
      <c r="P109" s="21" t="s">
        <v>3787</v>
      </c>
    </row>
    <row r="110" spans="1:16" x14ac:dyDescent="0.25">
      <c r="A110" s="13">
        <v>2024</v>
      </c>
      <c r="B110" s="14" t="str">
        <f>IF(F110="","",CONCATENATE(F110,"/",YEAR(G110)))</f>
        <v>1251/2024</v>
      </c>
      <c r="C11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SILVICULTURALES"",IMPORTRANGE(""https://docs.google.com/spreadsheets/d/18hc1ThpynOhUtyhuT564QZl72UkcAvN9SR3rBE8cm4o/edit#gid=476496681"",""2024!C:C"")=B78)))"),"2024EE182702")</f>
        <v>2024EE182702</v>
      </c>
      <c r="D11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SILVICULTURALES"",IMPORTRANGE(""https://docs.google.com/spreadsheets/d/18hc1ThpynOhUtyhuT564QZl72UkcAvN9SR3rBE8cm4o/edit#gid=476496681"",""2024!C:C"")=B78)))")," SSFFS-07777")</f>
        <v xml:space="preserve"> SSFFS-07777</v>
      </c>
      <c r="E11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SILVICULTURALES"",IMPORTRANGE(""https://docs.google.com/spreadsheets/d/18hc1ThpynOhUtyhuT564QZl72UkcAvN9SR3rBE8cm4o/edit#gid=476496681"",""2024!C:C"")=B78)))"),"22/08/2024")</f>
        <v>22/08/2024</v>
      </c>
      <c r="F110" s="14" t="s">
        <v>81</v>
      </c>
      <c r="G110" s="16">
        <v>45534</v>
      </c>
      <c r="H11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SILVICULTURALES"",IMPORTRANGE(""https://docs.google.com/spreadsheets/d/18hc1ThpynOhUtyhuT564QZl72UkcAvN9SR3rBE8cm4o/edit#gid=476496681"",""2024!C:C"")=B78)))"),"11")</f>
        <v>11</v>
      </c>
      <c r="I11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SILVICULTURALES"",IMPORTRANGE(""https://docs.google.com/spreadsheets/d/18hc1ThpynOhUtyhuT564QZl72UkcAvN9SR3rBE8cm4o/edit#gid=476496681"",""2024!C:C"")=B78)))"),"PRIVADO")</f>
        <v>PRIVADO</v>
      </c>
      <c r="J11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SILVICULTURALES"",IMPORTRANGE(""https://docs.google.com/spreadsheets/d/18hc1ThpynOhUtyhuT564QZl72UkcAvN9SR3rBE8cm4o/edit#gid=476496681"",""2024!C:C"")=B78)))"),"CUSEZAR S.A")</f>
        <v>CUSEZAR S.A</v>
      </c>
      <c r="K11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SILVICULTURALES"",IMPORTRANGE(""https://docs.google.com/spreadsheets/d/18hc1ThpynOhUtyhuT564QZl72UkcAvN9SR3rBE8cm4o/edit#gid=476496681"",""2024!C:C"")=B78)))"),"KR 58  151  75")</f>
        <v>KR 58  151  75</v>
      </c>
      <c r="L110" s="18" t="s">
        <v>3883</v>
      </c>
      <c r="M110" s="19">
        <v>104.37</v>
      </c>
      <c r="N110" s="20" t="s">
        <v>3787</v>
      </c>
      <c r="O110" s="14" t="s">
        <v>3787</v>
      </c>
      <c r="P110" s="21" t="s">
        <v>3787</v>
      </c>
    </row>
    <row r="111" spans="1:16" ht="36" x14ac:dyDescent="0.25">
      <c r="A111" s="13">
        <v>2024</v>
      </c>
      <c r="B111" s="14" t="str">
        <f>IF(F111="","",CONCATENATE(F111,"/",YEAR(G111)))</f>
        <v>1262/2024</v>
      </c>
      <c r="C11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SILVICULTURALES"",IMPORTRANGE(""https://docs.google.com/spreadsheets/d/18hc1ThpynOhUtyhuT564QZl72UkcAvN9SR3rBE8cm4o/edit#gid=476496681"",""2024!C:C"")=B79)))"),"2024EE183725")</f>
        <v>2024EE183725</v>
      </c>
      <c r="D11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SILVICULTURALES"",IMPORTRANGE(""https://docs.google.com/spreadsheets/d/18hc1ThpynOhUtyhuT564QZl72UkcAvN9SR3rBE8cm4o/edit#gid=476496681"",""2024!C:C"")=B79)))"),"SSFFS-06157")</f>
        <v>SSFFS-06157</v>
      </c>
      <c r="E11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SILVICULTURALES"",IMPORTRANGE(""https://docs.google.com/spreadsheets/d/18hc1ThpynOhUtyhuT564QZl72UkcAvN9SR3rBE8cm4o/edit#gid=476496681"",""2024!C:C"")=B79)))"),"3/07/2024")</f>
        <v>3/07/2024</v>
      </c>
      <c r="F111" s="14" t="s">
        <v>82</v>
      </c>
      <c r="G111" s="16">
        <v>45537</v>
      </c>
      <c r="H11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SILVICULTURALES"",IMPORTRANGE(""https://docs.google.com/spreadsheets/d/18hc1ThpynOhUtyhuT564QZl72UkcAvN9SR3rBE8cm4o/edit#gid=476496681"",""2024!C:C"")=B79)))"),"9")</f>
        <v>9</v>
      </c>
      <c r="I11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SILVICULTURALES"",IMPORTRANGE(""https://docs.google.com/spreadsheets/d/18hc1ThpynOhUtyhuT564QZl72UkcAvN9SR3rBE8cm4o/edit#gid=476496681"",""2024!C:C"")=B79)))"),"PÚBLICO")</f>
        <v>PÚBLICO</v>
      </c>
      <c r="J11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SILVICULTURALES"",IMPORTRANGE(""https://docs.google.com/spreadsheets/d/18hc1ThpynOhUtyhuT564QZl72UkcAvN9SR3rBE8cm4o/edit#gid=476496681"",""2024!C:C"")=B79)))"),"INSTITUTO DE DESARROLLO URBANO (IDU)")</f>
        <v>INSTITUTO DE DESARROLLO URBANO (IDU)</v>
      </c>
      <c r="K11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SILVICULTURALES"",IMPORTRANGE(""https://docs.google.com/spreadsheets/d/18hc1ThpynOhUtyhuT564QZl72UkcAvN9SR3rBE8cm4o/edit#gid=476496681"",""2024!C:C"")=B79)))"),"CL 13 ")</f>
        <v xml:space="preserve">CL 13 </v>
      </c>
      <c r="L111" s="18" t="s">
        <v>3884</v>
      </c>
      <c r="M111" s="19">
        <v>3160.68</v>
      </c>
      <c r="N111" s="20" t="s">
        <v>3787</v>
      </c>
      <c r="O111" s="14" t="s">
        <v>3787</v>
      </c>
      <c r="P111" s="21" t="s">
        <v>3787</v>
      </c>
    </row>
    <row r="112" spans="1:16" ht="24" x14ac:dyDescent="0.25">
      <c r="A112" s="13">
        <v>2024</v>
      </c>
      <c r="B112" s="14" t="str">
        <f>IF(F112="","",CONCATENATE(F112,"/",YEAR(G112)))</f>
        <v>1307/2024</v>
      </c>
      <c r="C11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SILVICULTURALES"",IMPORTRANGE(""https://docs.google.com/spreadsheets/d/18hc1ThpynOhUtyhuT564QZl72UkcAvN9SR3rBE8cm4o/edit#gid=476496681"",""2024!C:C"")=B80)))"),"2024EE192433")</f>
        <v>2024EE192433</v>
      </c>
      <c r="D11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SILVICULTURALES"",IMPORTRANGE(""https://docs.google.com/spreadsheets/d/18hc1ThpynOhUtyhuT564QZl72UkcAvN9SR3rBE8cm4o/edit#gid=476496681"",""2024!C:C"")=B80)))"),"SSFFS-07809")</f>
        <v>SSFFS-07809</v>
      </c>
      <c r="E11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SILVICULTURALES"",IMPORTRANGE(""https://docs.google.com/spreadsheets/d/18hc1ThpynOhUtyhuT564QZl72UkcAvN9SR3rBE8cm4o/edit#gid=476496681"",""2024!C:C"")=B80)))"),"27/08/2024")</f>
        <v>27/08/2024</v>
      </c>
      <c r="F112" s="14" t="s">
        <v>83</v>
      </c>
      <c r="G112" s="16">
        <v>45548</v>
      </c>
      <c r="H11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SILVICULTURALES"",IMPORTRANGE(""https://docs.google.com/spreadsheets/d/18hc1ThpynOhUtyhuT564QZl72UkcAvN9SR3rBE8cm4o/edit#gid=476496681"",""2024!C:C"")=B80)))"),"8")</f>
        <v>8</v>
      </c>
      <c r="I11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SILVICULTURALES"",IMPORTRANGE(""https://docs.google.com/spreadsheets/d/18hc1ThpynOhUtyhuT564QZl72UkcAvN9SR3rBE8cm4o/edit#gid=476496681"",""2024!C:C"")=B80)))"),"PÚBLICO")</f>
        <v>PÚBLICO</v>
      </c>
      <c r="J11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SILVICULTURALES"",IMPORTRANGE(""https://docs.google.com/spreadsheets/d/18hc1ThpynOhUtyhuT564QZl72UkcAvN9SR3rBE8cm4o/edit#gid=476496681"",""2024!C:C"")=B80)))"),"METRO LÍNEA 1 S.A.S.")</f>
        <v>METRO LÍNEA 1 S.A.S.</v>
      </c>
      <c r="K11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SILVICULTURALES"",IMPORTRANGE(""https://docs.google.com/spreadsheets/d/18hc1ThpynOhUtyhuT564QZl72UkcAvN9SR3rBE8cm4o/edit#gid=476496681"",""2024!C:C"")=B80)))"),"KR 72 M Bis No. 34- 44 Sur")</f>
        <v>KR 72 M Bis No. 34- 44 Sur</v>
      </c>
      <c r="L112" s="18" t="s">
        <v>3885</v>
      </c>
      <c r="M112" s="19">
        <v>12.5</v>
      </c>
      <c r="N112" s="20" t="s">
        <v>3787</v>
      </c>
      <c r="O112" s="14" t="s">
        <v>3787</v>
      </c>
      <c r="P112" s="21" t="s">
        <v>3787</v>
      </c>
    </row>
    <row r="113" spans="1:16" ht="24" x14ac:dyDescent="0.25">
      <c r="A113" s="13">
        <v>2024</v>
      </c>
      <c r="B113" s="14" t="str">
        <f>IF(F113="","",CONCATENATE(F113,"/",YEAR(G113)))</f>
        <v>1358/2024</v>
      </c>
      <c r="C11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SILVICULTURALES"",IMPORTRANGE(""https://docs.google.com/spreadsheets/d/18hc1ThpynOhUtyhuT564QZl72UkcAvN9SR3rBE8cm4o/edit#gid=476496681"",""2024!C:C"")=B82)))"),"2024EE200810")</f>
        <v>2024EE200810</v>
      </c>
      <c r="D11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SILVICULTURALES"",IMPORTRANGE(""https://docs.google.com/spreadsheets/d/18hc1ThpynOhUtyhuT564QZl72UkcAvN9SR3rBE8cm4o/edit#gid=476496681"",""2024!C:C"")=B82)))"),"SSFFS-06161")</f>
        <v>SSFFS-06161</v>
      </c>
      <c r="E11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SILVICULTURALES"",IMPORTRANGE(""https://docs.google.com/spreadsheets/d/18hc1ThpynOhUtyhuT564QZl72UkcAvN9SR3rBE8cm4o/edit#gid=476496681"",""2024!C:C"")=B82)))"),"3/07/2024")</f>
        <v>3/07/2024</v>
      </c>
      <c r="F113" s="14" t="s">
        <v>84</v>
      </c>
      <c r="G113" s="16">
        <v>45560</v>
      </c>
      <c r="H11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SILVICULTURALES"",IMPORTRANGE(""https://docs.google.com/spreadsheets/d/18hc1ThpynOhUtyhuT564QZl72UkcAvN9SR3rBE8cm4o/edit#gid=476496681"",""2024!C:C"")=B82)))"),"15")</f>
        <v>15</v>
      </c>
      <c r="I11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SILVICULTURALES"",IMPORTRANGE(""https://docs.google.com/spreadsheets/d/18hc1ThpynOhUtyhuT564QZl72UkcAvN9SR3rBE8cm4o/edit#gid=476496681"",""2024!C:C"")=B82)))"),"PÚBLICO")</f>
        <v>PÚBLICO</v>
      </c>
      <c r="J11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SILVICULTURALES"",IMPORTRANGE(""https://docs.google.com/spreadsheets/d/18hc1ThpynOhUtyhuT564QZl72UkcAvN9SR3rBE8cm4o/edit#gid=476496681"",""2024!C:C"")=B82)))"),"FONDO FINANCIERO DISTRITAL DE SALUD")</f>
        <v>FONDO FINANCIERO DISTRITAL DE SALUD</v>
      </c>
      <c r="K11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SILVICULTURALES"",IMPORTRANGE(""https://docs.google.com/spreadsheets/d/18hc1ThpynOhUtyhuT564QZl72UkcAvN9SR3rBE8cm4o/edit#gid=476496681"",""2024!C:C"")=B82)))"),"KR 10  1  59 SUR")</f>
        <v>KR 10  1  59 SUR</v>
      </c>
      <c r="L113" s="18" t="s">
        <v>3886</v>
      </c>
      <c r="M113" s="19" t="s">
        <v>3789</v>
      </c>
      <c r="N113" s="20" t="s">
        <v>3787</v>
      </c>
      <c r="O113" s="14" t="s">
        <v>3787</v>
      </c>
      <c r="P113" s="21" t="s">
        <v>3787</v>
      </c>
    </row>
    <row r="114" spans="1:16" ht="24" x14ac:dyDescent="0.25">
      <c r="A114" s="13">
        <v>2024</v>
      </c>
      <c r="B114" s="14" t="str">
        <f>IF(F114="","",CONCATENATE(F114,"/",YEAR(G114)))</f>
        <v>1359/2024</v>
      </c>
      <c r="C11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SILVICULTURALES"",IMPORTRANGE(""https://docs.google.com/spreadsheets/d/18hc1ThpynOhUtyhuT564QZl72UkcAvN9SR3rBE8cm4o/edit#gid=476496681"",""2024!C:C"")=B83)))"),"2024EE200824")</f>
        <v>2024EE200824</v>
      </c>
      <c r="D11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SILVICULTURALES"",IMPORTRANGE(""https://docs.google.com/spreadsheets/d/18hc1ThpynOhUtyhuT564QZl72UkcAvN9SR3rBE8cm4o/edit#gid=476496681"",""2024!C:C"")=B83)))"),"SSFFS-06164")</f>
        <v>SSFFS-06164</v>
      </c>
      <c r="E11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SILVICULTURALES"",IMPORTRANGE(""https://docs.google.com/spreadsheets/d/18hc1ThpynOhUtyhuT564QZl72UkcAvN9SR3rBE8cm4o/edit#gid=476496681"",""2024!C:C"")=B83)))"),"3/07/2024")</f>
        <v>3/07/2024</v>
      </c>
      <c r="F114" s="14" t="s">
        <v>85</v>
      </c>
      <c r="G114" s="16">
        <v>45560</v>
      </c>
      <c r="H11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SILVICULTURALES"",IMPORTRANGE(""https://docs.google.com/spreadsheets/d/18hc1ThpynOhUtyhuT564QZl72UkcAvN9SR3rBE8cm4o/edit#gid=476496681"",""2024!C:C"")=B83)))"),"15")</f>
        <v>15</v>
      </c>
      <c r="I11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SILVICULTURALES"",IMPORTRANGE(""https://docs.google.com/spreadsheets/d/18hc1ThpynOhUtyhuT564QZl72UkcAvN9SR3rBE8cm4o/edit#gid=476496681"",""2024!C:C"")=B83)))"),"PRIVADO")</f>
        <v>PRIVADO</v>
      </c>
      <c r="J11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SILVICULTURALES"",IMPORTRANGE(""https://docs.google.com/spreadsheets/d/18hc1ThpynOhUtyhuT564QZl72UkcAvN9SR3rBE8cm4o/edit#gid=476496681"",""2024!C:C"")=B83)))"),"FONDO FINANCIERO DISTRITAL DE SALUD")</f>
        <v>FONDO FINANCIERO DISTRITAL DE SALUD</v>
      </c>
      <c r="K11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SILVICULTURALES"",IMPORTRANGE(""https://docs.google.com/spreadsheets/d/18hc1ThpynOhUtyhuT564QZl72UkcAvN9SR3rBE8cm4o/edit#gid=476496681"",""2024!C:C"")=B83)))"),"KR 10  1  59 SUR")</f>
        <v>KR 10  1  59 SUR</v>
      </c>
      <c r="L114" s="18" t="s">
        <v>3887</v>
      </c>
      <c r="M114" s="19" t="s">
        <v>3790</v>
      </c>
      <c r="N114" s="20" t="s">
        <v>3787</v>
      </c>
      <c r="O114" s="14" t="s">
        <v>3787</v>
      </c>
      <c r="P114" s="21" t="s">
        <v>3787</v>
      </c>
    </row>
    <row r="115" spans="1:16" ht="24" x14ac:dyDescent="0.25">
      <c r="A115" s="13">
        <v>2024</v>
      </c>
      <c r="B115" s="14" t="str">
        <f>IF(F115="","",CONCATENATE(F115,"/",YEAR(G115)))</f>
        <v>1363/2024</v>
      </c>
      <c r="C11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SILVICULTURALES"",IMPORTRANGE(""https://docs.google.com/spreadsheets/d/18hc1ThpynOhUtyhuT564QZl72UkcAvN9SR3rBE8cm4o/edit#gid=476496681"",""2024!C:C"")=B84)))"),"2024EE201506")</f>
        <v>2024EE201506</v>
      </c>
      <c r="D11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SILVICULTURALES"",IMPORTRANGE(""https://docs.google.com/spreadsheets/d/18hc1ThpynOhUtyhuT564QZl72UkcAvN9SR3rBE8cm4o/edit#gid=476496681"",""2024!C:C"")=B84)))"),"SSFFS-06255")</f>
        <v>SSFFS-06255</v>
      </c>
      <c r="E11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SILVICULTURALES"",IMPORTRANGE(""https://docs.google.com/spreadsheets/d/18hc1ThpynOhUtyhuT564QZl72UkcAvN9SR3rBE8cm4o/edit#gid=476496681"",""2024!C:C"")=B84)))"),"15/07/2024")</f>
        <v>15/07/2024</v>
      </c>
      <c r="F115" s="14" t="s">
        <v>86</v>
      </c>
      <c r="G115" s="16">
        <v>45561</v>
      </c>
      <c r="H11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SILVICULTURALES"",IMPORTRANGE(""https://docs.google.com/spreadsheets/d/18hc1ThpynOhUtyhuT564QZl72UkcAvN9SR3rBE8cm4o/edit#gid=476496681"",""2024!C:C"")=B84)))"),"9")</f>
        <v>9</v>
      </c>
      <c r="I11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SILVICULTURALES"",IMPORTRANGE(""https://docs.google.com/spreadsheets/d/18hc1ThpynOhUtyhuT564QZl72UkcAvN9SR3rBE8cm4o/edit#gid=476496681"",""2024!C:C"")=B84)))"),"PRIVADO")</f>
        <v>PRIVADO</v>
      </c>
      <c r="J11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SILVICULTURALES"",IMPORTRANGE(""https://docs.google.com/spreadsheets/d/18hc1ThpynOhUtyhuT564QZl72UkcAvN9SR3rBE8cm4o/edit#gid=476496681"",""2024!C:C"")=B84)))"),"BIENES Y COMERCIO S.A")</f>
        <v>BIENES Y COMERCIO S.A</v>
      </c>
      <c r="K11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SILVICULTURALES"",IMPORTRANGE(""https://docs.google.com/spreadsheets/d/18hc1ThpynOhUtyhuT564QZl72UkcAvN9SR3rBE8cm4o/edit#gid=476496681"",""2024!C:C"")=B84)))"),"CL 13 ENTRE KR 69 B  69 SUPER LOTE B")</f>
        <v>CL 13 ENTRE KR 69 B  69 SUPER LOTE B</v>
      </c>
      <c r="L115" s="18" t="s">
        <v>3888</v>
      </c>
      <c r="M115" s="19" t="s">
        <v>3791</v>
      </c>
      <c r="N115" s="20" t="s">
        <v>3787</v>
      </c>
      <c r="O115" s="14" t="s">
        <v>3787</v>
      </c>
      <c r="P115" s="21" t="s">
        <v>3787</v>
      </c>
    </row>
    <row r="116" spans="1:16" ht="24" x14ac:dyDescent="0.25">
      <c r="A116" s="13">
        <v>2024</v>
      </c>
      <c r="B116" s="14" t="str">
        <f>IF(F116="","",CONCATENATE(F116,"/",YEAR(G116)))</f>
        <v>1365/2024</v>
      </c>
      <c r="C11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SILVICULTURALES"",IMPORTRANGE(""https://docs.google.com/spreadsheets/d/18hc1ThpynOhUtyhuT564QZl72UkcAvN9SR3rBE8cm4o/edit#gid=476496681"",""2024!C:C"")=B85)))"),"2024EE201509")</f>
        <v>2024EE201509</v>
      </c>
      <c r="D11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SILVICULTURALES"",IMPORTRANGE(""https://docs.google.com/spreadsheets/d/18hc1ThpynOhUtyhuT564QZl72UkcAvN9SR3rBE8cm4o/edit#gid=476496681"",""2024!C:C"")=B85)))"),"SSFFS-06256")</f>
        <v>SSFFS-06256</v>
      </c>
      <c r="E11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SILVICULTURALES"",IMPORTRANGE(""https://docs.google.com/spreadsheets/d/18hc1ThpynOhUtyhuT564QZl72UkcAvN9SR3rBE8cm4o/edit#gid=476496681"",""2024!C:C"")=B85)))"),"15/07/2024")</f>
        <v>15/07/2024</v>
      </c>
      <c r="F116" s="14" t="s">
        <v>87</v>
      </c>
      <c r="G116" s="16">
        <v>45561</v>
      </c>
      <c r="H11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SILVICULTURALES"",IMPORTRANGE(""https://docs.google.com/spreadsheets/d/18hc1ThpynOhUtyhuT564QZl72UkcAvN9SR3rBE8cm4o/edit#gid=476496681"",""2024!C:C"")=B85)))"),"9")</f>
        <v>9</v>
      </c>
      <c r="I11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SILVICULTURALES"",IMPORTRANGE(""https://docs.google.com/spreadsheets/d/18hc1ThpynOhUtyhuT564QZl72UkcAvN9SR3rBE8cm4o/edit#gid=476496681"",""2024!C:C"")=B85)))"),"PÚBLICO")</f>
        <v>PÚBLICO</v>
      </c>
      <c r="J11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SILVICULTURALES"",IMPORTRANGE(""https://docs.google.com/spreadsheets/d/18hc1ThpynOhUtyhuT564QZl72UkcAvN9SR3rBE8cm4o/edit#gid=476496681"",""2024!C:C"")=B85)))"),"BIENES Y COMERCIO S.A")</f>
        <v>BIENES Y COMERCIO S.A</v>
      </c>
      <c r="K11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SILVICULTURALES"",IMPORTRANGE(""https://docs.google.com/spreadsheets/d/18hc1ThpynOhUtyhuT564QZl72UkcAvN9SR3rBE8cm4o/edit#gid=476496681"",""2024!C:C"")=B85)))"),"CL 13 ENTRE KR 69 B  69 SUPER LOTE B")</f>
        <v>CL 13 ENTRE KR 69 B  69 SUPER LOTE B</v>
      </c>
      <c r="L116" s="18" t="s">
        <v>3889</v>
      </c>
      <c r="M116" s="19" t="s">
        <v>3792</v>
      </c>
      <c r="N116" s="20" t="s">
        <v>3787</v>
      </c>
      <c r="O116" s="14" t="s">
        <v>3787</v>
      </c>
      <c r="P116" s="21" t="s">
        <v>3787</v>
      </c>
    </row>
    <row r="117" spans="1:16" ht="36" x14ac:dyDescent="0.25">
      <c r="A117" s="13">
        <v>2024</v>
      </c>
      <c r="B117" s="14" t="str">
        <f>IF(F117="","",CONCATENATE(F117,"/",YEAR(G117)))</f>
        <v>1393/2024</v>
      </c>
      <c r="C11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SILVICULTURALES"",IMPORTRANGE(""https://docs.google.com/spreadsheets/d/18hc1ThpynOhUtyhuT564QZl72UkcAvN9SR3rBE8cm4o/edit#gid=476496681"",""2024!C:C"")=B86)))"),"2024EE208417")</f>
        <v>2024EE208417</v>
      </c>
      <c r="D11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SILVICULTURALES"",IMPORTRANGE(""https://docs.google.com/spreadsheets/d/18hc1ThpynOhUtyhuT564QZl72UkcAvN9SR3rBE8cm4o/edit#gid=476496681"",""2024!C:C"")=B86)))"),"SSFFS-07922
SSFFS-07690")</f>
        <v>SSFFS-07922
SSFFS-07690</v>
      </c>
      <c r="E11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SILVICULTURALES"",IMPORTRANGE(""https://docs.google.com/spreadsheets/d/18hc1ThpynOhUtyhuT564QZl72UkcAvN9SR3rBE8cm4o/edit#gid=476496681"",""2024!C:C"")=B86)))"),"02/09/2024
15/8/2024")</f>
        <v>02/09/2024
15/8/2024</v>
      </c>
      <c r="F117" s="14" t="s">
        <v>88</v>
      </c>
      <c r="G117" s="16">
        <v>45569</v>
      </c>
      <c r="H11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SILVICULTURALES"",IMPORTRANGE(""https://docs.google.com/spreadsheets/d/18hc1ThpynOhUtyhuT564QZl72UkcAvN9SR3rBE8cm4o/edit#gid=476496681"",""2024!C:C"")=B86)))"),"1")</f>
        <v>1</v>
      </c>
      <c r="I11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SILVICULTURALES"",IMPORTRANGE(""https://docs.google.com/spreadsheets/d/18hc1ThpynOhUtyhuT564QZl72UkcAvN9SR3rBE8cm4o/edit#gid=476496681"",""2024!C:C"")=B86)))"),"PÚBLICO")</f>
        <v>PÚBLICO</v>
      </c>
      <c r="J11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SILVICULTURALES"",IMPORTRANGE(""https://docs.google.com/spreadsheets/d/18hc1ThpynOhUtyhuT564QZl72UkcAvN9SR3rBE8cm4o/edit#gid=476496681"",""2024!C:C"")=B86)))"),"INSTITUTO DE DESARROLLO URBANO (IDU)")</f>
        <v>INSTITUTO DE DESARROLLO URBANO (IDU)</v>
      </c>
      <c r="K11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SILVICULTURALES"",IMPORTRANGE(""https://docs.google.com/spreadsheets/d/18hc1ThpynOhUtyhuT564QZl72UkcAvN9SR3rBE8cm4o/edit#gid=476496681"",""2024!C:C"")=B86)))"),"KR 7 ENTRE LA  CL 156 y CL 183")</f>
        <v>KR 7 ENTRE LA  CL 156 y CL 183</v>
      </c>
      <c r="L117" s="18" t="s">
        <v>3890</v>
      </c>
      <c r="M117" s="19">
        <v>967.09296200000006</v>
      </c>
      <c r="N117" s="20" t="s">
        <v>3787</v>
      </c>
      <c r="O117" s="14" t="s">
        <v>3787</v>
      </c>
      <c r="P117" s="21" t="s">
        <v>3787</v>
      </c>
    </row>
    <row r="118" spans="1:16" ht="36" x14ac:dyDescent="0.25">
      <c r="A118" s="13">
        <v>2024</v>
      </c>
      <c r="B118" s="14" t="str">
        <f>IF(F118="","",CONCATENATE(F118,"/",YEAR(G118)))</f>
        <v>1395/2024</v>
      </c>
      <c r="C11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SILVICULTURALES"",IMPORTRANGE(""https://docs.google.com/spreadsheets/d/18hc1ThpynOhUtyhuT564QZl72UkcAvN9SR3rBE8cm4o/edit#gid=476496681"",""2024!C:C"")=B87)))"),"2024EE208483")</f>
        <v>2024EE208483</v>
      </c>
      <c r="D11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SILVICULTURALES"",IMPORTRANGE(""https://docs.google.com/spreadsheets/d/18hc1ThpynOhUtyhuT564QZl72UkcAvN9SR3rBE8cm4o/edit#gid=476496681"",""2024!C:C"")=B87)))"),"SSFFS-07688
SSFFS-07689")</f>
        <v>SSFFS-07688
SSFFS-07689</v>
      </c>
      <c r="E11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SILVICULTURALES"",IMPORTRANGE(""https://docs.google.com/spreadsheets/d/18hc1ThpynOhUtyhuT564QZl72UkcAvN9SR3rBE8cm4o/edit#gid=476496681"",""2024!C:C"")=B87)))"),"15/08/2024")</f>
        <v>15/08/2024</v>
      </c>
      <c r="F118" s="14" t="s">
        <v>89</v>
      </c>
      <c r="G118" s="16">
        <v>45569</v>
      </c>
      <c r="H11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SILVICULTURALES"",IMPORTRANGE(""https://docs.google.com/spreadsheets/d/18hc1ThpynOhUtyhuT564QZl72UkcAvN9SR3rBE8cm4o/edit#gid=476496681"",""2024!C:C"")=B87)))"),"3")</f>
        <v>3</v>
      </c>
      <c r="I11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SILVICULTURALES"",IMPORTRANGE(""https://docs.google.com/spreadsheets/d/18hc1ThpynOhUtyhuT564QZl72UkcAvN9SR3rBE8cm4o/edit#gid=476496681"",""2024!C:C"")=B87)))"),"PÚBLICO")</f>
        <v>PÚBLICO</v>
      </c>
      <c r="J11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SILVICULTURALES"",IMPORTRANGE(""https://docs.google.com/spreadsheets/d/18hc1ThpynOhUtyhuT564QZl72UkcAvN9SR3rBE8cm4o/edit#gid=476496681"",""2024!C:C"")=B87)))"),"INSTITUTO DE DESARROLLO URBANO (IDU)")</f>
        <v>INSTITUTO DE DESARROLLO URBANO (IDU)</v>
      </c>
      <c r="K11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SILVICULTURALES"",IMPORTRANGE(""https://docs.google.com/spreadsheets/d/18hc1ThpynOhUtyhuT564QZl72UkcAvN9SR3rBE8cm4o/edit#gid=476496681"",""2024!C:C"")=B87)))"),"KR 7 DESDE LA CL 24 HASTA CL 32")</f>
        <v>KR 7 DESDE LA CL 24 HASTA CL 32</v>
      </c>
      <c r="L118" s="18" t="s">
        <v>3891</v>
      </c>
      <c r="M118" s="22">
        <v>75.612361000000007</v>
      </c>
      <c r="N118" s="20"/>
      <c r="O118" s="14" t="s">
        <v>3787</v>
      </c>
      <c r="P118" s="21" t="s">
        <v>3787</v>
      </c>
    </row>
    <row r="119" spans="1:16" ht="36" x14ac:dyDescent="0.25">
      <c r="A119" s="13">
        <v>2024</v>
      </c>
      <c r="B119" s="14" t="str">
        <f>IF(F119="","",CONCATENATE(F119,"/",YEAR(G119)))</f>
        <v>1398/2020</v>
      </c>
      <c r="C11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SILVICULTURALES"",IMPORTRANGE(""https://docs.google.com/spreadsheets/d/18hc1ThpynOhUtyhuT564QZl72UkcAvN9SR3rBE8cm4o/edit#gid=476496681"",""2024!C:C"")=B88)))"),"2024EE209780")</f>
        <v>2024EE209780</v>
      </c>
      <c r="D11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SILVICULTURALES"",IMPORTRANGE(""https://docs.google.com/spreadsheets/d/18hc1ThpynOhUtyhuT564QZl72UkcAvN9SR3rBE8cm4o/edit#gid=476496681"",""2024!C:C"")=B88)))"),"SSFFS-08269")</f>
        <v>SSFFS-08269</v>
      </c>
      <c r="E11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SILVICULTURALES"",IMPORTRANGE(""https://docs.google.com/spreadsheets/d/18hc1ThpynOhUtyhuT564QZl72UkcAvN9SR3rBE8cm4o/edit#gid=476496681"",""2024!C:C"")=B88)))"),"27/09/2024")</f>
        <v>27/09/2024</v>
      </c>
      <c r="F119" s="14" t="s">
        <v>90</v>
      </c>
      <c r="G119" s="16">
        <v>44111</v>
      </c>
      <c r="H11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SILVICULTURALES"",IMPORTRANGE(""https://docs.google.com/spreadsheets/d/18hc1ThpynOhUtyhuT564QZl72UkcAvN9SR3rBE8cm4o/edit#gid=476496681"",""2024!C:C"")=B88)))"),"1")</f>
        <v>1</v>
      </c>
      <c r="I11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SILVICULTURALES"",IMPORTRANGE(""https://docs.google.com/spreadsheets/d/18hc1ThpynOhUtyhuT564QZl72UkcAvN9SR3rBE8cm4o/edit#gid=476496681"",""2024!C:C"")=B88)))"),"PÚBLICO")</f>
        <v>PÚBLICO</v>
      </c>
      <c r="J11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SILVICULTURALES"",IMPORTRANGE(""https://docs.google.com/spreadsheets/d/18hc1ThpynOhUtyhuT564QZl72UkcAvN9SR3rBE8cm4o/edit#gid=476496681"",""2024!C:C"")=B88)))"),"INSTITUTO DE DESARROLLO URBANO (IDU)")</f>
        <v>INSTITUTO DE DESARROLLO URBANO (IDU)</v>
      </c>
      <c r="K11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SILVICULTURALES"",IMPORTRANGE(""https://docs.google.com/spreadsheets/d/18hc1ThpynOhUtyhuT564QZl72UkcAvN9SR3rBE8cm4o/edit#gid=476496681"",""2024!C:C"")=B88)))"),"AUTO PISTA NORTE CON CL 174")</f>
        <v>AUTO PISTA NORTE CON CL 174</v>
      </c>
      <c r="L119" s="18" t="s">
        <v>3892</v>
      </c>
      <c r="M119" s="19">
        <v>212.02</v>
      </c>
      <c r="N119" s="20" t="s">
        <v>3787</v>
      </c>
      <c r="O119" s="14" t="s">
        <v>3787</v>
      </c>
      <c r="P119" s="21" t="s">
        <v>3787</v>
      </c>
    </row>
    <row r="120" spans="1:16" ht="36" x14ac:dyDescent="0.25">
      <c r="A120" s="13">
        <v>2024</v>
      </c>
      <c r="B120" s="14" t="str">
        <f>IF(F120="","",CONCATENATE(F120,"/",YEAR(G120)))</f>
        <v>1413/2024</v>
      </c>
      <c r="C12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SILVICULTURALES"",IMPORTRANGE(""https://docs.google.com/spreadsheets/d/18hc1ThpynOhUtyhuT564QZl72UkcAvN9SR3rBE8cm4o/edit#gid=476496681"",""2024!C:C"")=B89)))"),"2024EE212386")</f>
        <v>2024EE212386</v>
      </c>
      <c r="D12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SILVICULTURALES"",IMPORTRANGE(""https://docs.google.com/spreadsheets/d/18hc1ThpynOhUtyhuT564QZl72UkcAvN9SR3rBE8cm4o/edit#gid=476496681"",""2024!C:C"")=B89)))"),"SSFFS-08017
SSFFS-08270")</f>
        <v>SSFFS-08017
SSFFS-08270</v>
      </c>
      <c r="E12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SILVICULTURALES"",IMPORTRANGE(""https://docs.google.com/spreadsheets/d/18hc1ThpynOhUtyhuT564QZl72UkcAvN9SR3rBE8cm4o/edit#gid=476496681"",""2024!C:C"")=B89)))"),"05/09/2024
17/09/2024")</f>
        <v>05/09/2024
17/09/2024</v>
      </c>
      <c r="F120" s="14" t="s">
        <v>91</v>
      </c>
      <c r="G120" s="16">
        <v>45575</v>
      </c>
      <c r="H12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SILVICULTURALES"",IMPORTRANGE(""https://docs.google.com/spreadsheets/d/18hc1ThpynOhUtyhuT564QZl72UkcAvN9SR3rBE8cm4o/edit#gid=476496681"",""2024!C:C"")=B89)))"),"3")</f>
        <v>3</v>
      </c>
      <c r="I12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SILVICULTURALES"",IMPORTRANGE(""https://docs.google.com/spreadsheets/d/18hc1ThpynOhUtyhuT564QZl72UkcAvN9SR3rBE8cm4o/edit#gid=476496681"",""2024!C:C"")=B89)))"),"PÚBLICO")</f>
        <v>PÚBLICO</v>
      </c>
      <c r="J12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SILVICULTURALES"",IMPORTRANGE(""https://docs.google.com/spreadsheets/d/18hc1ThpynOhUtyhuT564QZl72UkcAvN9SR3rBE8cm4o/edit#gid=476496681"",""2024!C:C"")=B89)))"),"INSTITUTO DE DESARROLLO URBANO (IDU)")</f>
        <v>INSTITUTO DE DESARROLLO URBANO (IDU)</v>
      </c>
      <c r="K12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SILVICULTURALES"",IMPORTRANGE(""https://docs.google.com/spreadsheets/d/18hc1ThpynOhUtyhuT564QZl72UkcAvN9SR3rBE8cm4o/edit#gid=476496681"",""2024!C:C"")=B89)))"),"CL 26 entre AV CARACAS  KR 10")</f>
        <v>CL 26 entre AV CARACAS  KR 10</v>
      </c>
      <c r="L120" s="18" t="s">
        <v>3893</v>
      </c>
      <c r="M120" s="19">
        <v>5.6</v>
      </c>
      <c r="N120" s="20" t="s">
        <v>3787</v>
      </c>
      <c r="O120" s="14" t="s">
        <v>3787</v>
      </c>
      <c r="P120" s="21" t="s">
        <v>3787</v>
      </c>
    </row>
    <row r="121" spans="1:16" ht="36" x14ac:dyDescent="0.25">
      <c r="A121" s="13">
        <v>2024</v>
      </c>
      <c r="B121" s="14" t="str">
        <f>IF(F121="","",CONCATENATE(F121,"/",YEAR(G121)))</f>
        <v>1424/2024</v>
      </c>
      <c r="C12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SILVICULTURALES"",IMPORTRANGE(""https://docs.google.com/spreadsheets/d/18hc1ThpynOhUtyhuT564QZl72UkcAvN9SR3rBE8cm4o/edit#gid=476496681"",""2024!C:C"")=B90)))"),"2024EE214190")</f>
        <v>2024EE214190</v>
      </c>
      <c r="D12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SILVICULTURALES"",IMPORTRANGE(""https://docs.google.com/spreadsheets/d/18hc1ThpynOhUtyhuT564QZl72UkcAvN9SR3rBE8cm4o/edit#gid=476496681"",""2024!C:C"")=B90)))"),"SSFFS-09051
SSFFS-08549")</f>
        <v>SSFFS-09051
SSFFS-08549</v>
      </c>
      <c r="E12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SILVICULTURALES"",IMPORTRANGE(""https://docs.google.com/spreadsheets/d/18hc1ThpynOhUtyhuT564QZl72UkcAvN9SR3rBE8cm4o/edit#gid=476496681"",""2024!C:C"")=B90)))"),"07/10/2024
23/9/2024")</f>
        <v>07/10/2024
23/9/2024</v>
      </c>
      <c r="F121" s="14" t="s">
        <v>92</v>
      </c>
      <c r="G121" s="16">
        <v>45575</v>
      </c>
      <c r="H12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SILVICULTURALES"",IMPORTRANGE(""https://docs.google.com/spreadsheets/d/18hc1ThpynOhUtyhuT564QZl72UkcAvN9SR3rBE8cm4o/edit#gid=476496681"",""2024!C:C"")=B90)))"),"1")</f>
        <v>1</v>
      </c>
      <c r="I12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SILVICULTURALES"",IMPORTRANGE(""https://docs.google.com/spreadsheets/d/18hc1ThpynOhUtyhuT564QZl72UkcAvN9SR3rBE8cm4o/edit#gid=476496681"",""2024!C:C"")=B90)))"),"PÚBLICO")</f>
        <v>PÚBLICO</v>
      </c>
      <c r="J12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SILVICULTURALES"",IMPORTRANGE(""https://docs.google.com/spreadsheets/d/18hc1ThpynOhUtyhuT564QZl72UkcAvN9SR3rBE8cm4o/edit#gid=476496681"",""2024!C:C"")=B90)))"),"INSTITUTO DE DESARROLLO URBANO (IDU)")</f>
        <v>INSTITUTO DE DESARROLLO URBANO (IDU)</v>
      </c>
      <c r="K12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SILVICULTURALES"",IMPORTRANGE(""https://docs.google.com/spreadsheets/d/18hc1ThpynOhUtyhuT564QZl72UkcAvN9SR3rBE8cm4o/edit#gid=476496681"",""2024!C:C"")=B90)))"),"KR 7 CL 127  CL 156")</f>
        <v>KR 7 CL 127  CL 156</v>
      </c>
      <c r="L121" s="18" t="s">
        <v>3894</v>
      </c>
      <c r="M121" s="22">
        <v>2128.7928849999998</v>
      </c>
      <c r="N121" s="20" t="s">
        <v>3787</v>
      </c>
      <c r="O121" s="14" t="s">
        <v>3787</v>
      </c>
      <c r="P121" s="21" t="s">
        <v>3787</v>
      </c>
    </row>
    <row r="122" spans="1:16" x14ac:dyDescent="0.25">
      <c r="A122" s="13">
        <v>2024</v>
      </c>
      <c r="B122" s="14" t="str">
        <f>IF(F122="","",CONCATENATE(F122,"/",YEAR(G122)))</f>
        <v>1456/2024</v>
      </c>
      <c r="C12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SILVICULTURALES"",IMPORTRANGE(""https://docs.google.com/spreadsheets/d/18hc1ThpynOhUtyhuT564QZl72UkcAvN9SR3rBE8cm4o/edit#gid=476496681"",""2024!C:C"")=B91)))"),"2024EE217152")</f>
        <v>2024EE217152</v>
      </c>
      <c r="D12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SILVICULTURALES"",IMPORTRANGE(""https://docs.google.com/spreadsheets/d/18hc1ThpynOhUtyhuT564QZl72UkcAvN9SR3rBE8cm4o/edit#gid=476496681"",""2024!C:C"")=B91)))"),"SSFFS-09064")</f>
        <v>SSFFS-09064</v>
      </c>
      <c r="E12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SILVICULTURALES"",IMPORTRANGE(""https://docs.google.com/spreadsheets/d/18hc1ThpynOhUtyhuT564QZl72UkcAvN9SR3rBE8cm4o/edit#gid=476496681"",""2024!C:C"")=B91)))"),"9/10/2024")</f>
        <v>9/10/2024</v>
      </c>
      <c r="F122" s="14" t="s">
        <v>93</v>
      </c>
      <c r="G122" s="16">
        <v>45582</v>
      </c>
      <c r="H12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SILVICULTURALES"",IMPORTRANGE(""https://docs.google.com/spreadsheets/d/18hc1ThpynOhUtyhuT564QZl72UkcAvN9SR3rBE8cm4o/edit#gid=476496681"",""2024!C:C"")=B91)))"),"8")</f>
        <v>8</v>
      </c>
      <c r="I12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SILVICULTURALES"",IMPORTRANGE(""https://docs.google.com/spreadsheets/d/18hc1ThpynOhUtyhuT564QZl72UkcAvN9SR3rBE8cm4o/edit#gid=476496681"",""2024!C:C"")=B91)))"),"PRIVADO")</f>
        <v>PRIVADO</v>
      </c>
      <c r="J12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SILVICULTURALES"",IMPORTRANGE(""https://docs.google.com/spreadsheets/d/18hc1ThpynOhUtyhuT564QZl72UkcAvN9SR3rBE8cm4o/edit#gid=476496681"",""2024!C:C"")=B91)))"),"QUALA S.A")</f>
        <v>QUALA S.A</v>
      </c>
      <c r="K12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SILVICULTURALES"",IMPORTRANGE(""https://docs.google.com/spreadsheets/d/18hc1ThpynOhUtyhuT564QZl72UkcAvN9SR3rBE8cm4o/edit#gid=476496681"",""2024!C:C"")=B91)))"),"KR 68 D 39F 65 SUR ")</f>
        <v xml:space="preserve">KR 68 D 39F 65 SUR </v>
      </c>
      <c r="L122" s="18" t="s">
        <v>3895</v>
      </c>
      <c r="M122" s="19">
        <v>112.8</v>
      </c>
      <c r="N122" s="20" t="s">
        <v>3787</v>
      </c>
      <c r="O122" s="14" t="s">
        <v>3787</v>
      </c>
      <c r="P122" s="21" t="s">
        <v>3787</v>
      </c>
    </row>
    <row r="123" spans="1:16" ht="36" x14ac:dyDescent="0.25">
      <c r="A123" s="13">
        <v>2024</v>
      </c>
      <c r="B123" s="14" t="str">
        <f>IF(F123="","",CONCATENATE(F123,"/",YEAR(G123)))</f>
        <v>1470/2024</v>
      </c>
      <c r="C12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SILVICULTURALES"",IMPORTRANGE(""https://docs.google.com/spreadsheets/d/18hc1ThpynOhUtyhuT564QZl72UkcAvN9SR3rBE8cm4o/edit#gid=476496681"",""2024!C:C"")=B93)))"),"2024EE218562")</f>
        <v>2024EE218562</v>
      </c>
      <c r="D12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SILVICULTURALES"",IMPORTRANGE(""https://docs.google.com/spreadsheets/d/18hc1ThpynOhUtyhuT564QZl72UkcAvN9SR3rBE8cm4o/edit#gid=476496681"",""2024!C:C"")=B93)))"),"SSFFS-07974")</f>
        <v>SSFFS-07974</v>
      </c>
      <c r="E12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SILVICULTURALES"",IMPORTRANGE(""https://docs.google.com/spreadsheets/d/18hc1ThpynOhUtyhuT564QZl72UkcAvN9SR3rBE8cm4o/edit#gid=476496681"",""2024!C:C"")=B93)))"),"3/09/2024")</f>
        <v>3/09/2024</v>
      </c>
      <c r="F123" s="14" t="s">
        <v>94</v>
      </c>
      <c r="G123" s="16">
        <v>45583</v>
      </c>
      <c r="H12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SILVICULTURALES"",IMPORTRANGE(""https://docs.google.com/spreadsheets/d/18hc1ThpynOhUtyhuT564QZl72UkcAvN9SR3rBE8cm4o/edit#gid=476496681"",""2024!C:C"")=B93)))"),"11")</f>
        <v>11</v>
      </c>
      <c r="I12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SILVICULTURALES"",IMPORTRANGE(""https://docs.google.com/spreadsheets/d/18hc1ThpynOhUtyhuT564QZl72UkcAvN9SR3rBE8cm4o/edit#gid=476496681"",""2024!C:C"")=B93)))"),"PÚBLICO")</f>
        <v>PÚBLICO</v>
      </c>
      <c r="J12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SILVICULTURALES"",IMPORTRANGE(""https://docs.google.com/spreadsheets/d/18hc1ThpynOhUtyhuT564QZl72UkcAvN9SR3rBE8cm4o/edit#gid=476496681"",""2024!C:C"")=B93)))"),"INSTITUTO DE DESARROLLO URBANO (IDU)")</f>
        <v>INSTITUTO DE DESARROLLO URBANO (IDU)</v>
      </c>
      <c r="K12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SILVICULTURALES"",IMPORTRANGE(""https://docs.google.com/spreadsheets/d/18hc1ThpynOhUtyhuT564QZl72UkcAvN9SR3rBE8cm4o/edit#gid=476496681"",""2024!C:C"")=B93)))"),"KR 54 CL 129  131 A")</f>
        <v>KR 54 CL 129  131 A</v>
      </c>
      <c r="L123" s="18" t="s">
        <v>3896</v>
      </c>
      <c r="M123" s="19">
        <v>5.9</v>
      </c>
      <c r="N123" s="20"/>
      <c r="O123" s="14" t="s">
        <v>3787</v>
      </c>
      <c r="P123" s="21" t="s">
        <v>3787</v>
      </c>
    </row>
    <row r="124" spans="1:16" ht="36" x14ac:dyDescent="0.25">
      <c r="A124" s="13">
        <v>2024</v>
      </c>
      <c r="B124" s="14" t="str">
        <f>IF(F124="","",CONCATENATE(F124,"/",YEAR(G124)))</f>
        <v>1471/2024</v>
      </c>
      <c r="C12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SILVICULTURALES"",IMPORTRANGE(""https://docs.google.com/spreadsheets/d/18hc1ThpynOhUtyhuT564QZl72UkcAvN9SR3rBE8cm4o/edit#gid=476496681"",""2024!C:C"")=B94)))"),"2024EE218584")</f>
        <v>2024EE218584</v>
      </c>
      <c r="D12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SILVICULTURALES"",IMPORTRANGE(""https://docs.google.com/spreadsheets/d/18hc1ThpynOhUtyhuT564QZl72UkcAvN9SR3rBE8cm4o/edit#gid=476496681"",""2024!C:C"")=B94)))"),"SSFFS-07811")</f>
        <v>SSFFS-07811</v>
      </c>
      <c r="E12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SILVICULTURALES"",IMPORTRANGE(""https://docs.google.com/spreadsheets/d/18hc1ThpynOhUtyhuT564QZl72UkcAvN9SR3rBE8cm4o/edit#gid=476496681"",""2024!C:C"")=B94)))"),"27/08/2024")</f>
        <v>27/08/2024</v>
      </c>
      <c r="F124" s="14" t="s">
        <v>95</v>
      </c>
      <c r="G124" s="16">
        <v>45583</v>
      </c>
      <c r="H12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SILVICULTURALES"",IMPORTRANGE(""https://docs.google.com/spreadsheets/d/18hc1ThpynOhUtyhuT564QZl72UkcAvN9SR3rBE8cm4o/edit#gid=476496681"",""2024!C:C"")=B94)))"),"16")</f>
        <v>16</v>
      </c>
      <c r="I12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SILVICULTURALES"",IMPORTRANGE(""https://docs.google.com/spreadsheets/d/18hc1ThpynOhUtyhuT564QZl72UkcAvN9SR3rBE8cm4o/edit#gid=476496681"",""2024!C:C"")=B94)))"),"PÚBLICO")</f>
        <v>PÚBLICO</v>
      </c>
      <c r="J12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SILVICULTURALES"",IMPORTRANGE(""https://docs.google.com/spreadsheets/d/18hc1ThpynOhUtyhuT564QZl72UkcAvN9SR3rBE8cm4o/edit#gid=476496681"",""2024!C:C"")=B94)))"),"INSTITUTO DE DESARROLLO URBANO (IDU)")</f>
        <v>INSTITUTO DE DESARROLLO URBANO (IDU)</v>
      </c>
      <c r="K12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SILVICULTURALES"",IMPORTRANGE(""https://docs.google.com/spreadsheets/d/18hc1ThpynOhUtyhuT564QZl72UkcAvN9SR3rBE8cm4o/edit#gid=476496681"",""2024!C:C"")=B94)))"),"CL 15  34 CL 17 B 18 CON 36")</f>
        <v>CL 15  34 CL 17 B 18 CON 36</v>
      </c>
      <c r="L124" s="18" t="s">
        <v>3897</v>
      </c>
      <c r="M124" s="19">
        <v>70.680000000000007</v>
      </c>
      <c r="N124" s="20" t="s">
        <v>3787</v>
      </c>
      <c r="O124" s="14" t="s">
        <v>3787</v>
      </c>
      <c r="P124" s="21" t="s">
        <v>3787</v>
      </c>
    </row>
    <row r="125" spans="1:16" ht="36" x14ac:dyDescent="0.25">
      <c r="A125" s="13">
        <v>2024</v>
      </c>
      <c r="B125" s="14" t="str">
        <f>IF(F125="","",CONCATENATE(F125,"/",YEAR(G125)))</f>
        <v>1497/2024</v>
      </c>
      <c r="C12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SILVICULTURALES"",IMPORTRANGE(""https://docs.google.com/spreadsheets/d/18hc1ThpynOhUtyhuT564QZl72UkcAvN9SR3rBE8cm4o/edit#gid=476496681"",""2024!C:C"")=B95)))"),"2024EE219993")</f>
        <v>2024EE219993</v>
      </c>
      <c r="D12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SILVICULTURALES"",IMPORTRANGE(""https://docs.google.com/spreadsheets/d/18hc1ThpynOhUtyhuT564QZl72UkcAvN9SR3rBE8cm4o/edit#gid=476496681"",""2024!C:C"")=B95)))"),"SSFFS-09236")</f>
        <v>SSFFS-09236</v>
      </c>
      <c r="E12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SILVICULTURALES"",IMPORTRANGE(""https://docs.google.com/spreadsheets/d/18hc1ThpynOhUtyhuT564QZl72UkcAvN9SR3rBE8cm4o/edit#gid=476496681"",""2024!C:C"")=B95)))"),"21/10/2024")</f>
        <v>21/10/2024</v>
      </c>
      <c r="F125" s="14" t="s">
        <v>96</v>
      </c>
      <c r="G125" s="16">
        <v>45586</v>
      </c>
      <c r="H12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SILVICULTURALES"",IMPORTRANGE(""https://docs.google.com/spreadsheets/d/18hc1ThpynOhUtyhuT564QZl72UkcAvN9SR3rBE8cm4o/edit#gid=476496681"",""2024!C:C"")=B95)))"),"12")</f>
        <v>12</v>
      </c>
      <c r="I12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SILVICULTURALES"",IMPORTRANGE(""https://docs.google.com/spreadsheets/d/18hc1ThpynOhUtyhuT564QZl72UkcAvN9SR3rBE8cm4o/edit#gid=476496681"",""2024!C:C"")=B95)))"),"PÚBLICO")</f>
        <v>PÚBLICO</v>
      </c>
      <c r="J12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SILVICULTURALES"",IMPORTRANGE(""https://docs.google.com/spreadsheets/d/18hc1ThpynOhUtyhuT564QZl72UkcAvN9SR3rBE8cm4o/edit#gid=476496681"",""2024!C:C"")=B95)))"),"INSTITUTO DE DESARROLLO URBANO (IDU)")</f>
        <v>INSTITUTO DE DESARROLLO URBANO (IDU)</v>
      </c>
      <c r="K12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SILVICULTURALES"",IMPORTRANGE(""https://docs.google.com/spreadsheets/d/18hc1ThpynOhUtyhuT564QZl72UkcAvN9SR3rBE8cm4o/edit#gid=476496681"",""2024!C:C"")=B95)))"),"Av NQS Av CL80")</f>
        <v>Av NQS Av CL80</v>
      </c>
      <c r="L125" s="18" t="s">
        <v>3898</v>
      </c>
      <c r="M125" s="19" t="s">
        <v>3793</v>
      </c>
      <c r="N125" s="58"/>
      <c r="O125" s="14" t="s">
        <v>3787</v>
      </c>
      <c r="P125" s="21" t="s">
        <v>3787</v>
      </c>
    </row>
    <row r="126" spans="1:16" ht="36" x14ac:dyDescent="0.25">
      <c r="A126" s="13">
        <v>2024</v>
      </c>
      <c r="B126" s="14" t="str">
        <f>IF(F126="","",CONCATENATE(F126,"/",YEAR(G126)))</f>
        <v>1524/2024</v>
      </c>
      <c r="C12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SILVICULTURALES"",IMPORTRANGE(""https://docs.google.com/spreadsheets/d/18hc1ThpynOhUtyhuT564QZl72UkcAvN9SR3rBE8cm4o/edit#gid=476496681"",""2024!C:C"")=B96)))"),"2024EE222823")</f>
        <v>2024EE222823</v>
      </c>
      <c r="D12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SILVICULTURALES"",IMPORTRANGE(""https://docs.google.com/spreadsheets/d/18hc1ThpynOhUtyhuT564QZl72UkcAvN9SR3rBE8cm4o/edit#gid=476496681"",""2024!C:C"")=B96)))"),"SSFFS-09278
SSFFS-09279")</f>
        <v>SSFFS-09278
SSFFS-09279</v>
      </c>
      <c r="E12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SILVICULTURALES"",IMPORTRANGE(""https://docs.google.com/spreadsheets/d/18hc1ThpynOhUtyhuT564QZl72UkcAvN9SR3rBE8cm4o/edit#gid=476496681"",""2024!C:C"")=B96)))"),"23/10/2024")</f>
        <v>23/10/2024</v>
      </c>
      <c r="F126" s="14" t="s">
        <v>97</v>
      </c>
      <c r="G126" s="16">
        <v>45589</v>
      </c>
      <c r="H12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SILVICULTURALES"",IMPORTRANGE(""https://docs.google.com/spreadsheets/d/18hc1ThpynOhUtyhuT564QZl72UkcAvN9SR3rBE8cm4o/edit#gid=476496681"",""2024!C:C"")=B96)))"),"1")</f>
        <v>1</v>
      </c>
      <c r="I12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SILVICULTURALES"",IMPORTRANGE(""https://docs.google.com/spreadsheets/d/18hc1ThpynOhUtyhuT564QZl72UkcAvN9SR3rBE8cm4o/edit#gid=476496681"",""2024!C:C"")=B96)))"),"PÚBLICO")</f>
        <v>PÚBLICO</v>
      </c>
      <c r="J12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SILVICULTURALES"",IMPORTRANGE(""https://docs.google.com/spreadsheets/d/18hc1ThpynOhUtyhuT564QZl72UkcAvN9SR3rBE8cm4o/edit#gid=476496681"",""2024!C:C"")=B96)))"),"INSTITUTO DE DESARROLLO URBANO (IDU)")</f>
        <v>INSTITUTO DE DESARROLLO URBANO (IDU)</v>
      </c>
      <c r="K12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SILVICULTURALES"",IMPORTRANGE(""https://docs.google.com/spreadsheets/d/18hc1ThpynOhUtyhuT564QZl72UkcAvN9SR3rBE8cm4o/edit#gid=476496681"",""2024!C:C"")=B96)))"),"KR 7 CL 183  CL  193")</f>
        <v>KR 7 CL 183  CL  193</v>
      </c>
      <c r="L126" s="18" t="s">
        <v>3899</v>
      </c>
      <c r="M126" s="22">
        <v>85.233422000000004</v>
      </c>
      <c r="N126" s="20" t="s">
        <v>3787</v>
      </c>
      <c r="O126" s="14" t="s">
        <v>3787</v>
      </c>
      <c r="P126" s="21" t="s">
        <v>3787</v>
      </c>
    </row>
    <row r="127" spans="1:16" ht="36" x14ac:dyDescent="0.25">
      <c r="A127" s="13">
        <v>2024</v>
      </c>
      <c r="B127" s="14" t="str">
        <f>IF(F127="","",CONCATENATE(F127,"/",YEAR(G127)))</f>
        <v>1516/2024</v>
      </c>
      <c r="C12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SILVICULTURALES"",IMPORTRANGE(""https://docs.google.com/spreadsheets/d/18hc1ThpynOhUtyhuT564QZl72UkcAvN9SR3rBE8cm4o/edit#gid=476496681"",""2024!C:C"")=B97)))"),"2024EE222347")</f>
        <v>2024EE222347</v>
      </c>
      <c r="D12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SILVICULTURALES"",IMPORTRANGE(""https://docs.google.com/spreadsheets/d/18hc1ThpynOhUtyhuT564QZl72UkcAvN9SR3rBE8cm4o/edit#gid=476496681"",""2024!C:C"")=B97)))"),"SSFFS-08587")</f>
        <v>SSFFS-08587</v>
      </c>
      <c r="E12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SILVICULTURALES"",IMPORTRANGE(""https://docs.google.com/spreadsheets/d/18hc1ThpynOhUtyhuT564QZl72UkcAvN9SR3rBE8cm4o/edit#gid=476496681"",""2024!C:C"")=B97)))"),"24/09/2024")</f>
        <v>24/09/2024</v>
      </c>
      <c r="F127" s="14" t="s">
        <v>98</v>
      </c>
      <c r="G127" s="16">
        <v>45589</v>
      </c>
      <c r="H12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SILVICULTURALES"",IMPORTRANGE(""https://docs.google.com/spreadsheets/d/18hc1ThpynOhUtyhuT564QZl72UkcAvN9SR3rBE8cm4o/edit#gid=476496681"",""2024!C:C"")=B97)))"),"3")</f>
        <v>3</v>
      </c>
      <c r="I12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SILVICULTURALES"",IMPORTRANGE(""https://docs.google.com/spreadsheets/d/18hc1ThpynOhUtyhuT564QZl72UkcAvN9SR3rBE8cm4o/edit#gid=476496681"",""2024!C:C"")=B97)))"),"PRIVADO")</f>
        <v>PRIVADO</v>
      </c>
      <c r="J12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SILVICULTURALES"",IMPORTRANGE(""https://docs.google.com/spreadsheets/d/18hc1ThpynOhUtyhuT564QZl72UkcAvN9SR3rBE8cm4o/edit#gid=476496681"",""2024!C:C"")=B97)))"),"SECRETARÍA DE EDUCACIÓN DEL DISTRITO")</f>
        <v>SECRETARÍA DE EDUCACIÓN DEL DISTRITO</v>
      </c>
      <c r="K12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SILVICULTURALES"",IMPORTRANGE(""https://docs.google.com/spreadsheets/d/18hc1ThpynOhUtyhuT564QZl72UkcAvN9SR3rBE8cm4o/edit#gid=476496681"",""2024!C:C"")=B97)))"),"CL 9 A  7 Este  26")</f>
        <v>CL 9 A  7 Este  26</v>
      </c>
      <c r="L127" s="18" t="s">
        <v>3900</v>
      </c>
      <c r="M127" s="19">
        <v>77.680000000000007</v>
      </c>
      <c r="N127" s="20" t="s">
        <v>3787</v>
      </c>
      <c r="O127" s="14" t="s">
        <v>3787</v>
      </c>
      <c r="P127" s="21" t="s">
        <v>3787</v>
      </c>
    </row>
    <row r="128" spans="1:16" ht="36" x14ac:dyDescent="0.25">
      <c r="A128" s="13">
        <v>2024</v>
      </c>
      <c r="B128" s="14" t="str">
        <f>IF(F128="","",CONCATENATE(F128,"/",YEAR(G128)))</f>
        <v>1556/2024</v>
      </c>
      <c r="C12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SILVICULTURALES"",IMPORTRANGE(""https://docs.google.com/spreadsheets/d/18hc1ThpynOhUtyhuT564QZl72UkcAvN9SR3rBE8cm4o/edit#gid=476496681"",""2024!C:C"")=B98)))"),"2024EE222341")</f>
        <v>2024EE222341</v>
      </c>
      <c r="D12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SILVICULTURALES"",IMPORTRANGE(""https://docs.google.com/spreadsheets/d/18hc1ThpynOhUtyhuT564QZl72UkcAvN9SR3rBE8cm4o/edit#gid=476496681"",""2024!C:C"")=B98)))"),"SSFFS-09308")</f>
        <v>SSFFS-09308</v>
      </c>
      <c r="E12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SILVICULTURALES"",IMPORTRANGE(""https://docs.google.com/spreadsheets/d/18hc1ThpynOhUtyhuT564QZl72UkcAvN9SR3rBE8cm4o/edit#gid=476496681"",""2024!C:C"")=B98)))"),"24/10/2024")</f>
        <v>24/10/2024</v>
      </c>
      <c r="F128" s="14" t="s">
        <v>99</v>
      </c>
      <c r="G128" s="16">
        <v>45593</v>
      </c>
      <c r="H12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SILVICULTURALES"",IMPORTRANGE(""https://docs.google.com/spreadsheets/d/18hc1ThpynOhUtyhuT564QZl72UkcAvN9SR3rBE8cm4o/edit#gid=476496681"",""2024!C:C"")=B98)))"),"10")</f>
        <v>10</v>
      </c>
      <c r="I12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SILVICULTURALES"",IMPORTRANGE(""https://docs.google.com/spreadsheets/d/18hc1ThpynOhUtyhuT564QZl72UkcAvN9SR3rBE8cm4o/edit#gid=476496681"",""2024!C:C"")=B98)))"),"PÚBLICO")</f>
        <v>PÚBLICO</v>
      </c>
      <c r="J12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SILVICULTURALES"",IMPORTRANGE(""https://docs.google.com/spreadsheets/d/18hc1ThpynOhUtyhuT564QZl72UkcAvN9SR3rBE8cm4o/edit#gid=476496681"",""2024!C:C"")=B98)))"),"INSTITUTO DE DESARROLLO URBANO (IDU)")</f>
        <v>INSTITUTO DE DESARROLLO URBANO (IDU)</v>
      </c>
      <c r="K12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SILVICULTURALES"",IMPORTRANGE(""https://docs.google.com/spreadsheets/d/18hc1ThpynOhUtyhuT564QZl72UkcAvN9SR3rBE8cm4o/edit#gid=476496681"",""2024!C:C"")=B98)))"),"AV BOYACÁ CL 86A Y 93")</f>
        <v>AV BOYACÁ CL 86A Y 93</v>
      </c>
      <c r="L128" s="18" t="s">
        <v>3901</v>
      </c>
      <c r="M128" s="19" t="s">
        <v>3794</v>
      </c>
      <c r="N128" s="20" t="s">
        <v>3787</v>
      </c>
      <c r="O128" s="14" t="s">
        <v>3787</v>
      </c>
      <c r="P128" s="21" t="s">
        <v>3787</v>
      </c>
    </row>
    <row r="129" spans="1:16" ht="24" x14ac:dyDescent="0.25">
      <c r="A129" s="13">
        <v>2024</v>
      </c>
      <c r="B129" s="14" t="str">
        <f>IF(F129="","",CONCATENATE(F129,"/",YEAR(G129)))</f>
        <v>1557/2024</v>
      </c>
      <c r="C12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SILVICULTURALES"",IMPORTRANGE(""https://docs.google.com/spreadsheets/d/18hc1ThpynOhUtyhuT564QZl72UkcAvN9SR3rBE8cm4o/edit#gid=476496681"",""2024!C:C"")=B99)))"),"2024EE224120")</f>
        <v>2024EE224120</v>
      </c>
      <c r="D12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SILVICULTURALES"",IMPORTRANGE(""https://docs.google.com/spreadsheets/d/18hc1ThpynOhUtyhuT564QZl72UkcAvN9SR3rBE8cm4o/edit#gid=476496681"",""2024!C:C"")=B99)))"),"SSFFS-09336")</f>
        <v>SSFFS-09336</v>
      </c>
      <c r="E12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SILVICULTURALES"",IMPORTRANGE(""https://docs.google.com/spreadsheets/d/18hc1ThpynOhUtyhuT564QZl72UkcAvN9SR3rBE8cm4o/edit#gid=476496681"",""2024!C:C"")=B99)))"),"25/10/2024")</f>
        <v>25/10/2024</v>
      </c>
      <c r="F129" s="14" t="s">
        <v>100</v>
      </c>
      <c r="G129" s="16">
        <v>45593</v>
      </c>
      <c r="H12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SILVICULTURALES"",IMPORTRANGE(""https://docs.google.com/spreadsheets/d/18hc1ThpynOhUtyhuT564QZl72UkcAvN9SR3rBE8cm4o/edit#gid=476496681"",""2024!C:C"")=B99)))"),"8")</f>
        <v>8</v>
      </c>
      <c r="I12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SILVICULTURALES"",IMPORTRANGE(""https://docs.google.com/spreadsheets/d/18hc1ThpynOhUtyhuT564QZl72UkcAvN9SR3rBE8cm4o/edit#gid=476496681"",""2024!C:C"")=B99)))"),"PÚBLICO")</f>
        <v>PÚBLICO</v>
      </c>
      <c r="J12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SILVICULTURALES"",IMPORTRANGE(""https://docs.google.com/spreadsheets/d/18hc1ThpynOhUtyhuT564QZl72UkcAvN9SR3rBE8cm4o/edit#gid=476496681"",""2024!C:C"")=B99)))"),"FONDO DE DESARROLLO LOCAL DE KENNEDY")</f>
        <v>FONDO DE DESARROLLO LOCAL DE KENNEDY</v>
      </c>
      <c r="K12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SILVICULTURALES"",IMPORTRANGE(""https://docs.google.com/spreadsheets/d/18hc1ThpynOhUtyhuT564QZl72UkcAvN9SR3rBE8cm4o/edit#gid=476496681"",""2024!C:C"")=B99)))"),"CLL 42 SUR 72 J-25")</f>
        <v>CLL 42 SUR 72 J-25</v>
      </c>
      <c r="L129" s="18" t="s">
        <v>3902</v>
      </c>
      <c r="M129" s="19" t="s">
        <v>258</v>
      </c>
      <c r="N129" s="20" t="s">
        <v>3996</v>
      </c>
      <c r="O129" s="14" t="s">
        <v>3997</v>
      </c>
      <c r="P129" s="21" t="s">
        <v>3977</v>
      </c>
    </row>
    <row r="130" spans="1:16" x14ac:dyDescent="0.25">
      <c r="A130" s="13">
        <v>2024</v>
      </c>
      <c r="B130" s="14" t="str">
        <f>IF(F130="","",CONCATENATE(F130,"/",YEAR(G130)))</f>
        <v>1586/2024</v>
      </c>
      <c r="C13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SILVICULTURALES"",IMPORTRANGE(""https://docs.google.com/spreadsheets/d/18hc1ThpynOhUtyhuT564QZl72UkcAvN9SR3rBE8cm4o/edit#gid=476496681"",""2024!C:C"")=B100)))"),"2024EE226420")</f>
        <v>2024EE226420</v>
      </c>
      <c r="D13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SILVICULTURALES"",IMPORTRANGE(""https://docs.google.com/spreadsheets/d/18hc1ThpynOhUtyhuT564QZl72UkcAvN9SR3rBE8cm4o/edit#gid=476496681"",""2024!C:C"")=B100)))"),"SSFFS-08927")</f>
        <v>SSFFS-08927</v>
      </c>
      <c r="E13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SILVICULTURALES"",IMPORTRANGE(""https://docs.google.com/spreadsheets/d/18hc1ThpynOhUtyhuT564QZl72UkcAvN9SR3rBE8cm4o/edit#gid=476496681"",""2024!C:C"")=B100)))"),"1/10/2024")</f>
        <v>1/10/2024</v>
      </c>
      <c r="F130" s="14" t="s">
        <v>101</v>
      </c>
      <c r="G130" s="16">
        <v>45595</v>
      </c>
      <c r="H13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SILVICULTURALES"",IMPORTRANGE(""https://docs.google.com/spreadsheets/d/18hc1ThpynOhUtyhuT564QZl72UkcAvN9SR3rBE8cm4o/edit#gid=476496681"",""2024!C:C"")=B100)))"),"11")</f>
        <v>11</v>
      </c>
      <c r="I13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SILVICULTURALES"",IMPORTRANGE(""https://docs.google.com/spreadsheets/d/18hc1ThpynOhUtyhuT564QZl72UkcAvN9SR3rBE8cm4o/edit#gid=476496681"",""2024!C:C"")=B100)))"),"PRIVADO")</f>
        <v>PRIVADO</v>
      </c>
      <c r="J13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SILVICULTURALES"",IMPORTRANGE(""https://docs.google.com/spreadsheets/d/18hc1ThpynOhUtyhuT564QZl72UkcAvN9SR3rBE8cm4o/edit#gid=476496681"",""2024!C:C"")=B100)))"),"FIDUCIARIA BOGOTÁ S.A")</f>
        <v>FIDUCIARIA BOGOTÁ S.A</v>
      </c>
      <c r="K13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SILVICULTURALES"",IMPORTRANGE(""https://docs.google.com/spreadsheets/d/18hc1ThpynOhUtyhuT564QZl72UkcAvN9SR3rBE8cm4o/edit#gid=476496681"",""2024!C:C"")=B100)))"),"CL 187  57 A  50")</f>
        <v>CL 187  57 A  50</v>
      </c>
      <c r="L130" s="18" t="s">
        <v>3903</v>
      </c>
      <c r="M130" s="19">
        <v>501.3</v>
      </c>
      <c r="N130" s="20" t="s">
        <v>3787</v>
      </c>
      <c r="O130" s="14" t="s">
        <v>3787</v>
      </c>
      <c r="P130" s="21" t="s">
        <v>3787</v>
      </c>
    </row>
    <row r="131" spans="1:16" x14ac:dyDescent="0.25">
      <c r="A131" s="13">
        <v>2024</v>
      </c>
      <c r="B131" s="14" t="str">
        <f>IF(F131="","",CONCATENATE(F131,"/",YEAR(G131)))</f>
        <v>1592/2024</v>
      </c>
      <c r="C13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SILVICULTURALES"",IMPORTRANGE(""https://docs.google.com/spreadsheets/d/18hc1ThpynOhUtyhuT564QZl72UkcAvN9SR3rBE8cm4o/edit#gid=476496681"",""2024!C:C"")=B101)))"),"2024EE227023")</f>
        <v>2024EE227023</v>
      </c>
      <c r="D13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SILVICULTURALES"",IMPORTRANGE(""https://docs.google.com/spreadsheets/d/18hc1ThpynOhUtyhuT564QZl72UkcAvN9SR3rBE8cm4o/edit#gid=476496681"",""2024!C:C"")=B101)))"),"SSFFS-08928")</f>
        <v>SSFFS-08928</v>
      </c>
      <c r="E13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SILVICULTURALES"",IMPORTRANGE(""https://docs.google.com/spreadsheets/d/18hc1ThpynOhUtyhuT564QZl72UkcAvN9SR3rBE8cm4o/edit#gid=476496681"",""2024!C:C"")=B101)))"),"1/10/2024")</f>
        <v>1/10/2024</v>
      </c>
      <c r="F131" s="14" t="s">
        <v>102</v>
      </c>
      <c r="G131" s="16">
        <v>45596</v>
      </c>
      <c r="H13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SILVICULTURALES"",IMPORTRANGE(""https://docs.google.com/spreadsheets/d/18hc1ThpynOhUtyhuT564QZl72UkcAvN9SR3rBE8cm4o/edit#gid=476496681"",""2024!C:C"")=B101)))"),"11")</f>
        <v>11</v>
      </c>
      <c r="I13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SILVICULTURALES"",IMPORTRANGE(""https://docs.google.com/spreadsheets/d/18hc1ThpynOhUtyhuT564QZl72UkcAvN9SR3rBE8cm4o/edit#gid=476496681"",""2024!C:C"")=B101)))"),"PÚBLICO")</f>
        <v>PÚBLICO</v>
      </c>
      <c r="J13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SILVICULTURALES"",IMPORTRANGE(""https://docs.google.com/spreadsheets/d/18hc1ThpynOhUtyhuT564QZl72UkcAvN9SR3rBE8cm4o/edit#gid=476496681"",""2024!C:C"")=B101)))"),"FIDUCIARIA BOGOTÁ S.A")</f>
        <v>FIDUCIARIA BOGOTÁ S.A</v>
      </c>
      <c r="K13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SILVICULTURALES"",IMPORTRANGE(""https://docs.google.com/spreadsheets/d/18hc1ThpynOhUtyhuT564QZl72UkcAvN9SR3rBE8cm4o/edit#gid=476496681"",""2024!C:C"")=B101)))"),"AV KR  45 CL  209")</f>
        <v>AV KR  45 CL  209</v>
      </c>
      <c r="L131" s="18" t="s">
        <v>3904</v>
      </c>
      <c r="M131" s="19">
        <v>73.98</v>
      </c>
      <c r="N131" s="20" t="s">
        <v>3787</v>
      </c>
      <c r="O131" s="14" t="s">
        <v>3787</v>
      </c>
      <c r="P131" s="21" t="s">
        <v>3787</v>
      </c>
    </row>
    <row r="132" spans="1:16" x14ac:dyDescent="0.25">
      <c r="A132" s="13">
        <v>2024</v>
      </c>
      <c r="B132" s="14" t="str">
        <f>IF(F132="","",CONCATENATE(F132,"/",YEAR(G132)))</f>
        <v>1593/2024</v>
      </c>
      <c r="C13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SILVICULTURALES"",IMPORTRANGE(""https://docs.google.com/spreadsheets/d/18hc1ThpynOhUtyhuT564QZl72UkcAvN9SR3rBE8cm4o/edit#gid=476496681"",""2024!C:C"")=B102)))"),"2024EE227024")</f>
        <v>2024EE227024</v>
      </c>
      <c r="D13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SILVICULTURALES"",IMPORTRANGE(""https://docs.google.com/spreadsheets/d/18hc1ThpynOhUtyhuT564QZl72UkcAvN9SR3rBE8cm4o/edit#gid=476496681"",""2024!C:C"")=B102)))"),"SSFFS-08926")</f>
        <v>SSFFS-08926</v>
      </c>
      <c r="E13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SILVICULTURALES"",IMPORTRANGE(""https://docs.google.com/spreadsheets/d/18hc1ThpynOhUtyhuT564QZl72UkcAvN9SR3rBE8cm4o/edit#gid=476496681"",""2024!C:C"")=B102)))"),"1/10/2024")</f>
        <v>1/10/2024</v>
      </c>
      <c r="F132" s="14" t="s">
        <v>103</v>
      </c>
      <c r="G132" s="16">
        <v>45596</v>
      </c>
      <c r="H13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SILVICULTURALES"",IMPORTRANGE(""https://docs.google.com/spreadsheets/d/18hc1ThpynOhUtyhuT564QZl72UkcAvN9SR3rBE8cm4o/edit#gid=476496681"",""2024!C:C"")=B102)))"),"11")</f>
        <v>11</v>
      </c>
      <c r="I13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SILVICULTURALES"",IMPORTRANGE(""https://docs.google.com/spreadsheets/d/18hc1ThpynOhUtyhuT564QZl72UkcAvN9SR3rBE8cm4o/edit#gid=476496681"",""2024!C:C"")=B102)))"),"PRIVADO")</f>
        <v>PRIVADO</v>
      </c>
      <c r="J13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SILVICULTURALES"",IMPORTRANGE(""https://docs.google.com/spreadsheets/d/18hc1ThpynOhUtyhuT564QZl72UkcAvN9SR3rBE8cm4o/edit#gid=476496681"",""2024!C:C"")=B102)))"),"FIDUCIARIA BOGOTÁ S.A")</f>
        <v>FIDUCIARIA BOGOTÁ S.A</v>
      </c>
      <c r="K13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SILVICULTURALES"",IMPORTRANGE(""https://docs.google.com/spreadsheets/d/18hc1ThpynOhUtyhuT564QZl72UkcAvN9SR3rBE8cm4o/edit#gid=476496681"",""2024!C:C"")=B102)))"),"AK 45  196 A  99")</f>
        <v>AK 45  196 A  99</v>
      </c>
      <c r="L132" s="18" t="s">
        <v>3905</v>
      </c>
      <c r="M132" s="19">
        <v>16.5</v>
      </c>
      <c r="N132" s="20" t="s">
        <v>3787</v>
      </c>
      <c r="O132" s="14" t="s">
        <v>3787</v>
      </c>
      <c r="P132" s="21" t="s">
        <v>3787</v>
      </c>
    </row>
    <row r="133" spans="1:16" x14ac:dyDescent="0.25">
      <c r="A133" s="13">
        <v>2024</v>
      </c>
      <c r="B133" s="14" t="str">
        <f>IF(F133="","",CONCATENATE(F133,"/",YEAR(G133)))</f>
        <v>1594/2024</v>
      </c>
      <c r="C13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SILVICULTURALES"",IMPORTRANGE(""https://docs.google.com/spreadsheets/d/18hc1ThpynOhUtyhuT564QZl72UkcAvN9SR3rBE8cm4o/edit#gid=476496681"",""2024!C:C"")=B103)))"),"2024EE227129")</f>
        <v>2024EE227129</v>
      </c>
      <c r="D13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SILVICULTURALES"",IMPORTRANGE(""https://docs.google.com/spreadsheets/d/18hc1ThpynOhUtyhuT564QZl72UkcAvN9SR3rBE8cm4o/edit#gid=476496681"",""2024!C:C"")=B103)))"),"SSFFS-09333")</f>
        <v>SSFFS-09333</v>
      </c>
      <c r="E13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SILVICULTURALES"",IMPORTRANGE(""https://docs.google.com/spreadsheets/d/18hc1ThpynOhUtyhuT564QZl72UkcAvN9SR3rBE8cm4o/edit#gid=476496681"",""2024!C:C"")=B103)))"),"25/10/2024")</f>
        <v>25/10/2024</v>
      </c>
      <c r="F133" s="14" t="s">
        <v>104</v>
      </c>
      <c r="G133" s="16">
        <v>45596</v>
      </c>
      <c r="H13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SILVICULTURALES"",IMPORTRANGE(""https://docs.google.com/spreadsheets/d/18hc1ThpynOhUtyhuT564QZl72UkcAvN9SR3rBE8cm4o/edit#gid=476496681"",""2024!C:C"")=B103)))"),"1")</f>
        <v>1</v>
      </c>
      <c r="I13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SILVICULTURALES"",IMPORTRANGE(""https://docs.google.com/spreadsheets/d/18hc1ThpynOhUtyhuT564QZl72UkcAvN9SR3rBE8cm4o/edit#gid=476496681"",""2024!C:C"")=B103)))"),"PRIVADO")</f>
        <v>PRIVADO</v>
      </c>
      <c r="J13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SILVICULTURALES"",IMPORTRANGE(""https://docs.google.com/spreadsheets/d/18hc1ThpynOhUtyhuT564QZl72UkcAvN9SR3rBE8cm4o/edit#gid=476496681"",""2024!C:C"")=B103)))"),"HENIPA S.A.S")</f>
        <v>HENIPA S.A.S</v>
      </c>
      <c r="K13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SILVICULTURALES"",IMPORTRANGE(""https://docs.google.com/spreadsheets/d/18hc1ThpynOhUtyhuT564QZl72UkcAvN9SR3rBE8cm4o/edit#gid=476496681"",""2024!C:C"")=B103)))"),"AV KR 19  134  20")</f>
        <v>AV KR 19  134  20</v>
      </c>
      <c r="L133" s="18" t="s">
        <v>3906</v>
      </c>
      <c r="M133" s="19">
        <v>5.72</v>
      </c>
      <c r="N133" s="20" t="s">
        <v>3787</v>
      </c>
      <c r="O133" s="14" t="s">
        <v>3787</v>
      </c>
      <c r="P133" s="21" t="s">
        <v>3787</v>
      </c>
    </row>
    <row r="134" spans="1:16" ht="48" x14ac:dyDescent="0.25">
      <c r="A134" s="13">
        <v>2024</v>
      </c>
      <c r="B134" s="14" t="str">
        <f>IF(F134="","",CONCATENATE(F134,"/",YEAR(G134)))</f>
        <v>1602/2024</v>
      </c>
      <c r="C13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SILVICULTURALES"",IMPORTRANGE(""https://docs.google.com/spreadsheets/d/18hc1ThpynOhUtyhuT564QZl72UkcAvN9SR3rBE8cm4o/edit#gid=476496681"",""2024!C:C"")=B104)))"),"2024EE227930")</f>
        <v>2024EE227930</v>
      </c>
      <c r="D13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SILVICULTURALES"",IMPORTRANGE(""https://docs.google.com/spreadsheets/d/18hc1ThpynOhUtyhuT564QZl72UkcAvN9SR3rBE8cm4o/edit#gid=476496681"",""2024!C:C"")=B104)))"),"SSFFS-09330")</f>
        <v>SSFFS-09330</v>
      </c>
      <c r="E13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SILVICULTURALES"",IMPORTRANGE(""https://docs.google.com/spreadsheets/d/18hc1ThpynOhUtyhuT564QZl72UkcAvN9SR3rBE8cm4o/edit#gid=476496681"",""2024!C:C"")=B104)))"),"24/10/2024")</f>
        <v>24/10/2024</v>
      </c>
      <c r="F134" s="14" t="s">
        <v>105</v>
      </c>
      <c r="G134" s="16">
        <v>45597</v>
      </c>
      <c r="H13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SILVICULTURALES"",IMPORTRANGE(""https://docs.google.com/spreadsheets/d/18hc1ThpynOhUtyhuT564QZl72UkcAvN9SR3rBE8cm4o/edit#gid=476496681"",""2024!C:C"")=B104)))"),"4")</f>
        <v>4</v>
      </c>
      <c r="I13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SILVICULTURALES"",IMPORTRANGE(""https://docs.google.com/spreadsheets/d/18hc1ThpynOhUtyhuT564QZl72UkcAvN9SR3rBE8cm4o/edit#gid=476496681"",""2024!C:C"")=B104)))"),"PRIVADO")</f>
        <v>PRIVADO</v>
      </c>
      <c r="J13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SILVICULTURALES"",IMPORTRANGE(""https://docs.google.com/spreadsheets/d/18hc1ThpynOhUtyhuT564QZl72UkcAvN9SR3rBE8cm4o/edit#gid=476496681"",""2024!C:C"")=B104)))"),"EMPRESA DE RENOVACIÓN Y DESARROLLO URBANO DE BOGOTÁ")</f>
        <v>EMPRESA DE RENOVACIÓN Y DESARROLLO URBANO DE BOGOTÁ</v>
      </c>
      <c r="K13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SILVICULTURALES"",IMPORTRANGE(""https://docs.google.com/spreadsheets/d/18hc1ThpynOhUtyhuT564QZl72UkcAvN9SR3rBE8cm4o/edit#gid=476496681"",""2024!C:C"")=B104)))"),"KR 12 B ESTE 42 A  62 SUR")</f>
        <v>KR 12 B ESTE 42 A  62 SUR</v>
      </c>
      <c r="L134" s="18" t="s">
        <v>3907</v>
      </c>
      <c r="M134" s="19">
        <v>5.97</v>
      </c>
      <c r="N134" s="20" t="s">
        <v>3787</v>
      </c>
      <c r="O134" s="14" t="s">
        <v>3787</v>
      </c>
      <c r="P134" s="21" t="s">
        <v>3787</v>
      </c>
    </row>
    <row r="135" spans="1:16" ht="48" x14ac:dyDescent="0.25">
      <c r="A135" s="13">
        <v>2024</v>
      </c>
      <c r="B135" s="14" t="str">
        <f>IF(F135="","",CONCATENATE(F135,"/",YEAR(G135)))</f>
        <v>1601/2024</v>
      </c>
      <c r="C13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SILVICULTURALES"",IMPORTRANGE(""https://docs.google.com/spreadsheets/d/18hc1ThpynOhUtyhuT564QZl72UkcAvN9SR3rBE8cm4o/edit#gid=476496681"",""2024!C:C"")=B105)))"),"2024EE227927")</f>
        <v>2024EE227927</v>
      </c>
      <c r="D13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SILVICULTURALES"",IMPORTRANGE(""https://docs.google.com/spreadsheets/d/18hc1ThpynOhUtyhuT564QZl72UkcAvN9SR3rBE8cm4o/edit#gid=476496681"",""2024!C:C"")=B105)))"),"SSFFS-09329")</f>
        <v>SSFFS-09329</v>
      </c>
      <c r="E13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SILVICULTURALES"",IMPORTRANGE(""https://docs.google.com/spreadsheets/d/18hc1ThpynOhUtyhuT564QZl72UkcAvN9SR3rBE8cm4o/edit#gid=476496681"",""2024!C:C"")=B105)))"),"24/10/2024")</f>
        <v>24/10/2024</v>
      </c>
      <c r="F135" s="14" t="s">
        <v>106</v>
      </c>
      <c r="G135" s="16">
        <v>45597</v>
      </c>
      <c r="H13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SILVICULTURALES"",IMPORTRANGE(""https://docs.google.com/spreadsheets/d/18hc1ThpynOhUtyhuT564QZl72UkcAvN9SR3rBE8cm4o/edit#gid=476496681"",""2024!C:C"")=B105)))"),"4")</f>
        <v>4</v>
      </c>
      <c r="I13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SILVICULTURALES"",IMPORTRANGE(""https://docs.google.com/spreadsheets/d/18hc1ThpynOhUtyhuT564QZl72UkcAvN9SR3rBE8cm4o/edit#gid=476496681"",""2024!C:C"")=B105)))"),"PÚBLICO")</f>
        <v>PÚBLICO</v>
      </c>
      <c r="J13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SILVICULTURALES"",IMPORTRANGE(""https://docs.google.com/spreadsheets/d/18hc1ThpynOhUtyhuT564QZl72UkcAvN9SR3rBE8cm4o/edit#gid=476496681"",""2024!C:C"")=B105)))"),"EMPRESA DE RENOVACIÓN Y DESARROLLO URBANO DE BOGOTÁ")</f>
        <v>EMPRESA DE RENOVACIÓN Y DESARROLLO URBANO DE BOGOTÁ</v>
      </c>
      <c r="K13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SILVICULTURALES"",IMPORTRANGE(""https://docs.google.com/spreadsheets/d/18hc1ThpynOhUtyhuT564QZl72UkcAvN9SR3rBE8cm4o/edit#gid=476496681"",""2024!C:C"")=B105)))"),"KR 12 B ESTE 42 A 62 SUR")</f>
        <v>KR 12 B ESTE 42 A 62 SUR</v>
      </c>
      <c r="L135" s="18" t="s">
        <v>3908</v>
      </c>
      <c r="M135" s="19">
        <v>63.69</v>
      </c>
      <c r="N135" s="20" t="s">
        <v>3787</v>
      </c>
      <c r="O135" s="14" t="s">
        <v>3787</v>
      </c>
      <c r="P135" s="21" t="s">
        <v>3787</v>
      </c>
    </row>
    <row r="136" spans="1:16" x14ac:dyDescent="0.25">
      <c r="A136" s="13">
        <v>2024</v>
      </c>
      <c r="B136" s="14" t="str">
        <f>IF(F136="","",CONCATENATE(F136,"/",YEAR(G136)))</f>
        <v>1608/2024</v>
      </c>
      <c r="C13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SILVICULTURALES"",IMPORTRANGE(""https://docs.google.com/spreadsheets/d/18hc1ThpynOhUtyhuT564QZl72UkcAvN9SR3rBE8cm4o/edit#gid=476496681"",""2024!C:C"")=B106)))"),"2024EE228561")</f>
        <v>2024EE228561</v>
      </c>
      <c r="D13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SILVICULTURALES"",IMPORTRANGE(""https://docs.google.com/spreadsheets/d/18hc1ThpynOhUtyhuT564QZl72UkcAvN9SR3rBE8cm4o/edit#gid=476496681"",""2024!C:C"")=B106)))"),"SSFFS-09334")</f>
        <v>SSFFS-09334</v>
      </c>
      <c r="E13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SILVICULTURALES"",IMPORTRANGE(""https://docs.google.com/spreadsheets/d/18hc1ThpynOhUtyhuT564QZl72UkcAvN9SR3rBE8cm4o/edit#gid=476496681"",""2024!C:C"")=B106)))"),"25/10/2024")</f>
        <v>25/10/2024</v>
      </c>
      <c r="F136" s="14" t="s">
        <v>107</v>
      </c>
      <c r="G136" s="16">
        <v>45600</v>
      </c>
      <c r="H13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SILVICULTURALES"",IMPORTRANGE(""https://docs.google.com/spreadsheets/d/18hc1ThpynOhUtyhuT564QZl72UkcAvN9SR3rBE8cm4o/edit#gid=476496681"",""2024!C:C"")=B106)))"),"1")</f>
        <v>1</v>
      </c>
      <c r="I13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SILVICULTURALES"",IMPORTRANGE(""https://docs.google.com/spreadsheets/d/18hc1ThpynOhUtyhuT564QZl72UkcAvN9SR3rBE8cm4o/edit#gid=476496681"",""2024!C:C"")=B106)))"),"PRIVADO")</f>
        <v>PRIVADO</v>
      </c>
      <c r="J13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SILVICULTURALES"",IMPORTRANGE(""https://docs.google.com/spreadsheets/d/18hc1ThpynOhUtyhuT564QZl72UkcAvN9SR3rBE8cm4o/edit#gid=476496681"",""2024!C:C"")=B106)))"),"HENIPA S.A.S")</f>
        <v>HENIPA S.A.S</v>
      </c>
      <c r="K13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SILVICULTURALES"",IMPORTRANGE(""https://docs.google.com/spreadsheets/d/18hc1ThpynOhUtyhuT564QZl72UkcAvN9SR3rBE8cm4o/edit#gid=476496681"",""2024!C:C"")=B106)))"),"AV KR 19 134  20")</f>
        <v>AV KR 19 134  20</v>
      </c>
      <c r="L136" s="18" t="s">
        <v>3909</v>
      </c>
      <c r="M136" s="19" t="s">
        <v>3795</v>
      </c>
      <c r="N136" s="20" t="s">
        <v>3787</v>
      </c>
      <c r="O136" s="14" t="s">
        <v>3787</v>
      </c>
      <c r="P136" s="21" t="s">
        <v>3787</v>
      </c>
    </row>
    <row r="137" spans="1:16" ht="24" x14ac:dyDescent="0.25">
      <c r="A137" s="13">
        <v>2024</v>
      </c>
      <c r="B137" s="14" t="str">
        <f>IF(F137="","",CONCATENATE(F137,"/",YEAR(G137)))</f>
        <v>1611/2024</v>
      </c>
      <c r="C13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SILVICULTURALES"",IMPORTRANGE(""https://docs.google.com/spreadsheets/d/18hc1ThpynOhUtyhuT564QZl72UkcAvN9SR3rBE8cm4o/edit#gid=476496681"",""2024!C:C"")=B107)))"),"2024EE228878")</f>
        <v>2024EE228878</v>
      </c>
      <c r="D13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SILVICULTURALES"",IMPORTRANGE(""https://docs.google.com/spreadsheets/d/18hc1ThpynOhUtyhuT564QZl72UkcAvN9SR3rBE8cm4o/edit#gid=476496681"",""2024!C:C"")=B107)))"),"SSFFS-09199
SSFFS-09200")</f>
        <v>SSFFS-09199
SSFFS-09200</v>
      </c>
      <c r="E13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SILVICULTURALES"",IMPORTRANGE(""https://docs.google.com/spreadsheets/d/18hc1ThpynOhUtyhuT564QZl72UkcAvN9SR3rBE8cm4o/edit#gid=476496681"",""2024!C:C"")=B107)))"),"17/10/2024")</f>
        <v>17/10/2024</v>
      </c>
      <c r="F137" s="14" t="s">
        <v>108</v>
      </c>
      <c r="G137" s="16">
        <v>45601</v>
      </c>
      <c r="H13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SILVICULTURALES"",IMPORTRANGE(""https://docs.google.com/spreadsheets/d/18hc1ThpynOhUtyhuT564QZl72UkcAvN9SR3rBE8cm4o/edit#gid=476496681"",""2024!C:C"")=B107)))"),"2")</f>
        <v>2</v>
      </c>
      <c r="I13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SILVICULTURALES"",IMPORTRANGE(""https://docs.google.com/spreadsheets/d/18hc1ThpynOhUtyhuT564QZl72UkcAvN9SR3rBE8cm4o/edit#gid=476496681"",""2024!C:C"")=B107)))"),"PRIVADO")</f>
        <v>PRIVADO</v>
      </c>
      <c r="J13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SILVICULTURALES"",IMPORTRANGE(""https://docs.google.com/spreadsheets/d/18hc1ThpynOhUtyhuT564QZl72UkcAvN9SR3rBE8cm4o/edit#gid=476496681"",""2024!C:C"")=B107)))"),"CCLA DEVELOPMENT COLOMBIA S.A.S.")</f>
        <v>CCLA DEVELOPMENT COLOMBIA S.A.S.</v>
      </c>
      <c r="K13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SILVICULTURALES"",IMPORTRANGE(""https://docs.google.com/spreadsheets/d/18hc1ThpynOhUtyhuT564QZl72UkcAvN9SR3rBE8cm4o/edit#gid=476496681"",""2024!C:C"")=B107)))"),"KR 7 A  84 C 26")</f>
        <v>KR 7 A  84 C 26</v>
      </c>
      <c r="L137" s="18" t="s">
        <v>3910</v>
      </c>
      <c r="M137" s="22">
        <v>276.32102500000002</v>
      </c>
      <c r="N137" s="20" t="s">
        <v>3787</v>
      </c>
      <c r="O137" s="14" t="s">
        <v>3787</v>
      </c>
      <c r="P137" s="21" t="s">
        <v>3787</v>
      </c>
    </row>
    <row r="138" spans="1:16" ht="36" x14ac:dyDescent="0.25">
      <c r="A138" s="13">
        <v>2024</v>
      </c>
      <c r="B138" s="14" t="str">
        <f>IF(F138="","",CONCATENATE(F138,"/",YEAR(G138)))</f>
        <v>1635/2024</v>
      </c>
      <c r="C13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SILVICULTURALES"",IMPORTRANGE(""https://docs.google.com/spreadsheets/d/18hc1ThpynOhUtyhuT564QZl72UkcAvN9SR3rBE8cm4o/edit#gid=476496681"",""2024!C:C"")=B108)))"),"2024EE234096")</f>
        <v>2024EE234096</v>
      </c>
      <c r="D13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SILVICULTURALES"",IMPORTRANGE(""https://docs.google.com/spreadsheets/d/18hc1ThpynOhUtyhuT564QZl72UkcAvN9SR3rBE8cm4o/edit#gid=476496681"",""2024!C:C"")=B108)))"),"SSFFS-09716
SSFFS-09761")</f>
        <v>SSFFS-09716
SSFFS-09761</v>
      </c>
      <c r="E13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SILVICULTURALES"",IMPORTRANGE(""https://docs.google.com/spreadsheets/d/18hc1ThpynOhUtyhuT564QZl72UkcAvN9SR3rBE8cm4o/edit#gid=476496681"",""2024!C:C"")=B108)))"),"04/11/2024
6/11/2024")</f>
        <v>04/11/2024
6/11/2024</v>
      </c>
      <c r="F138" s="14" t="s">
        <v>109</v>
      </c>
      <c r="G138" s="16">
        <v>45608</v>
      </c>
      <c r="H13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SILVICULTURALES"",IMPORTRANGE(""https://docs.google.com/spreadsheets/d/18hc1ThpynOhUtyhuT564QZl72UkcAvN9SR3rBE8cm4o/edit#gid=476496681"",""2024!C:C"")=B108)))"),"16")</f>
        <v>16</v>
      </c>
      <c r="I13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SILVICULTURALES"",IMPORTRANGE(""https://docs.google.com/spreadsheets/d/18hc1ThpynOhUtyhuT564QZl72UkcAvN9SR3rBE8cm4o/edit#gid=476496681"",""2024!C:C"")=B108)))"),"PÚBLICO")</f>
        <v>PÚBLICO</v>
      </c>
      <c r="J13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SILVICULTURALES"",IMPORTRANGE(""https://docs.google.com/spreadsheets/d/18hc1ThpynOhUtyhuT564QZl72UkcAvN9SR3rBE8cm4o/edit#gid=476496681"",""2024!C:C"")=B108)))"),"INSTITUTO DE DESARROLLO URBANO (IDU)")</f>
        <v>INSTITUTO DE DESARROLLO URBANO (IDU)</v>
      </c>
      <c r="K13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SILVICULTURALES"",IMPORTRANGE(""https://docs.google.com/spreadsheets/d/18hc1ThpynOhUtyhuT564QZl72UkcAvN9SR3rBE8cm4o/edit#gid=476496681"",""2024!C:C"")=B108)))"),"CL 13 KR  69 F")</f>
        <v>CL 13 KR  69 F</v>
      </c>
      <c r="L138" s="18" t="s">
        <v>3911</v>
      </c>
      <c r="M138" s="19" t="s">
        <v>3796</v>
      </c>
      <c r="N138" s="20" t="s">
        <v>3787</v>
      </c>
      <c r="O138" s="14" t="s">
        <v>3787</v>
      </c>
      <c r="P138" s="21" t="s">
        <v>3787</v>
      </c>
    </row>
    <row r="139" spans="1:16" ht="24" x14ac:dyDescent="0.25">
      <c r="A139" s="13">
        <v>2024</v>
      </c>
      <c r="B139" s="14" t="str">
        <f>IF(F139="","",CONCATENATE(F139,"/",YEAR(G139)))</f>
        <v>1636/2024</v>
      </c>
      <c r="C13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SILVICULTURALES"",IMPORTRANGE(""https://docs.google.com/spreadsheets/d/18hc1ThpynOhUtyhuT564QZl72UkcAvN9SR3rBE8cm4o/edit#gid=476496681"",""2024!C:C"")=B109)))"),"2024EE234182")</f>
        <v>2024EE234182</v>
      </c>
      <c r="D13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SILVICULTURALES"",IMPORTRANGE(""https://docs.google.com/spreadsheets/d/18hc1ThpynOhUtyhuT564QZl72UkcAvN9SR3rBE8cm4o/edit#gid=476496681"",""2024!C:C"")=B109)))"),"SSFFS-09040")</f>
        <v>SSFFS-09040</v>
      </c>
      <c r="E13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SILVICULTURALES"",IMPORTRANGE(""https://docs.google.com/spreadsheets/d/18hc1ThpynOhUtyhuT564QZl72UkcAvN9SR3rBE8cm4o/edit#gid=476496681"",""2024!C:C"")=B109)))"),"4/10/2024")</f>
        <v>4/10/2024</v>
      </c>
      <c r="F139" s="14" t="s">
        <v>110</v>
      </c>
      <c r="G139" s="16">
        <v>45608</v>
      </c>
      <c r="H13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SILVICULTURALES"",IMPORTRANGE(""https://docs.google.com/spreadsheets/d/18hc1ThpynOhUtyhuT564QZl72UkcAvN9SR3rBE8cm4o/edit#gid=476496681"",""2024!C:C"")=B109)))"),"9")</f>
        <v>9</v>
      </c>
      <c r="I13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SILVICULTURALES"",IMPORTRANGE(""https://docs.google.com/spreadsheets/d/18hc1ThpynOhUtyhuT564QZl72UkcAvN9SR3rBE8cm4o/edit#gid=476496681"",""2024!C:C"")=B109)))"),"PRIVADO")</f>
        <v>PRIVADO</v>
      </c>
      <c r="J13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SILVICULTURALES"",IMPORTRANGE(""https://docs.google.com/spreadsheets/d/18hc1ThpynOhUtyhuT564QZl72UkcAvN9SR3rBE8cm4o/edit#gid=476496681"",""2024!C:C"")=B109)))"),"FIDUCIARIA DAVIVIENDA S.A")</f>
        <v>FIDUCIARIA DAVIVIENDA S.A</v>
      </c>
      <c r="K13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SILVICULTURALES"",IMPORTRANGE(""https://docs.google.com/spreadsheets/d/18hc1ThpynOhUtyhuT564QZl72UkcAvN9SR3rBE8cm4o/edit#gid=476496681"",""2024!C:C"")=B109)))"),"DG 15 D  98 A 30")</f>
        <v>DG 15 D  98 A 30</v>
      </c>
      <c r="L139" s="18" t="s">
        <v>3912</v>
      </c>
      <c r="M139" s="19">
        <v>97.11</v>
      </c>
      <c r="N139" s="20" t="s">
        <v>3787</v>
      </c>
      <c r="O139" s="14" t="s">
        <v>3787</v>
      </c>
      <c r="P139" s="21" t="s">
        <v>3787</v>
      </c>
    </row>
    <row r="140" spans="1:16" ht="24" x14ac:dyDescent="0.25">
      <c r="A140" s="13">
        <v>2024</v>
      </c>
      <c r="B140" s="14" t="str">
        <f>IF(F140="","",CONCATENATE(F140,"/",YEAR(G140)))</f>
        <v>1637/2024</v>
      </c>
      <c r="C14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SILVICULTURALES"",IMPORTRANGE(""https://docs.google.com/spreadsheets/d/18hc1ThpynOhUtyhuT564QZl72UkcAvN9SR3rBE8cm4o/edit#gid=476496681"",""2024!C:C"")=B110)))"),"2024EE234185")</f>
        <v>2024EE234185</v>
      </c>
      <c r="D14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SILVICULTURALES"",IMPORTRANGE(""https://docs.google.com/spreadsheets/d/18hc1ThpynOhUtyhuT564QZl72UkcAvN9SR3rBE8cm4o/edit#gid=476496681"",""2024!C:C"")=B110)))"),"SSFFS-08996")</f>
        <v>SSFFS-08996</v>
      </c>
      <c r="E14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SILVICULTURALES"",IMPORTRANGE(""https://docs.google.com/spreadsheets/d/18hc1ThpynOhUtyhuT564QZl72UkcAvN9SR3rBE8cm4o/edit#gid=476496681"",""2024!C:C"")=B110)))"),"3/10/2024")</f>
        <v>3/10/2024</v>
      </c>
      <c r="F140" s="14" t="s">
        <v>111</v>
      </c>
      <c r="G140" s="16">
        <v>45608</v>
      </c>
      <c r="H14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SILVICULTURALES"",IMPORTRANGE(""https://docs.google.com/spreadsheets/d/18hc1ThpynOhUtyhuT564QZl72UkcAvN9SR3rBE8cm4o/edit#gid=476496681"",""2024!C:C"")=B110)))"),"9")</f>
        <v>9</v>
      </c>
      <c r="I14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SILVICULTURALES"",IMPORTRANGE(""https://docs.google.com/spreadsheets/d/18hc1ThpynOhUtyhuT564QZl72UkcAvN9SR3rBE8cm4o/edit#gid=476496681"",""2024!C:C"")=B110)))"),"PÚBLICO")</f>
        <v>PÚBLICO</v>
      </c>
      <c r="J14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SILVICULTURALES"",IMPORTRANGE(""https://docs.google.com/spreadsheets/d/18hc1ThpynOhUtyhuT564QZl72UkcAvN9SR3rBE8cm4o/edit#gid=476496681"",""2024!C:C"")=B110)))"),"(FIDUCIARIA COLMENA S.A.)")</f>
        <v>(FIDUCIARIA COLMENA S.A.)</v>
      </c>
      <c r="K14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SILVICULTURALES"",IMPORTRANGE(""https://docs.google.com/spreadsheets/d/18hc1ThpynOhUtyhuT564QZl72UkcAvN9SR3rBE8cm4o/edit#gid=476496681"",""2024!C:C"")=B110)))"),"KR 68 B  22 13")</f>
        <v>KR 68 B  22 13</v>
      </c>
      <c r="L140" s="18" t="s">
        <v>3913</v>
      </c>
      <c r="M140" s="19">
        <v>54.99</v>
      </c>
      <c r="N140" s="20" t="s">
        <v>3787</v>
      </c>
      <c r="O140" s="14" t="s">
        <v>3787</v>
      </c>
      <c r="P140" s="21" t="s">
        <v>3787</v>
      </c>
    </row>
    <row r="141" spans="1:16" ht="24" x14ac:dyDescent="0.25">
      <c r="A141" s="13">
        <v>2024</v>
      </c>
      <c r="B141" s="14" t="str">
        <f>IF(F141="","",CONCATENATE(F141,"/",YEAR(G141)))</f>
        <v>1652/2024</v>
      </c>
      <c r="C14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SILVICULTURALES"",IMPORTRANGE(""https://docs.google.com/spreadsheets/d/18hc1ThpynOhUtyhuT564QZl72UkcAvN9SR3rBE8cm4o/edit#gid=476496681"",""2024!C:C"")=B111)))"),"2024EE236165")</f>
        <v>2024EE236165</v>
      </c>
      <c r="D14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SILVICULTURALES"",IMPORTRANGE(""https://docs.google.com/spreadsheets/d/18hc1ThpynOhUtyhuT564QZl72UkcAvN9SR3rBE8cm4o/edit#gid=476496681"",""2024!C:C"")=B111)))"),"SSFFS-08115")</f>
        <v>SSFFS-08115</v>
      </c>
      <c r="E14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SILVICULTURALES"",IMPORTRANGE(""https://docs.google.com/spreadsheets/d/18hc1ThpynOhUtyhuT564QZl72UkcAvN9SR3rBE8cm4o/edit#gid=476496681"",""2024!C:C"")=B111)))"),"10/09/2024")</f>
        <v>10/09/2024</v>
      </c>
      <c r="F141" s="14" t="s">
        <v>112</v>
      </c>
      <c r="G141" s="16">
        <v>45610</v>
      </c>
      <c r="H14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SILVICULTURALES"",IMPORTRANGE(""https://docs.google.com/spreadsheets/d/18hc1ThpynOhUtyhuT564QZl72UkcAvN9SR3rBE8cm4o/edit#gid=476496681"",""2024!C:C"")=B111)))"),"9")</f>
        <v>9</v>
      </c>
      <c r="I14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SILVICULTURALES"",IMPORTRANGE(""https://docs.google.com/spreadsheets/d/18hc1ThpynOhUtyhuT564QZl72UkcAvN9SR3rBE8cm4o/edit#gid=476496681"",""2024!C:C"")=B111)))"),"PRIVADO")</f>
        <v>PRIVADO</v>
      </c>
      <c r="J14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SILVICULTURALES"",IMPORTRANGE(""https://docs.google.com/spreadsheets/d/18hc1ThpynOhUtyhuT564QZl72UkcAvN9SR3rBE8cm4o/edit#gid=476496681"",""2024!C:C"")=B111)))"),"(FIDUCIARIA COLMENA S.A.)")</f>
        <v>(FIDUCIARIA COLMENA S.A.)</v>
      </c>
      <c r="K14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SILVICULTURALES"",IMPORTRANGE(""https://docs.google.com/spreadsheets/d/18hc1ThpynOhUtyhuT564QZl72UkcAvN9SR3rBE8cm4o/edit#gid=476496681"",""2024!C:C"")=B111)))"),"KR 68 B  22  13")</f>
        <v>KR 68 B  22  13</v>
      </c>
      <c r="L141" s="18" t="s">
        <v>3914</v>
      </c>
      <c r="M141" s="19">
        <v>144.4</v>
      </c>
      <c r="N141" s="20" t="s">
        <v>3787</v>
      </c>
      <c r="O141" s="14" t="s">
        <v>3787</v>
      </c>
      <c r="P141" s="21" t="s">
        <v>3787</v>
      </c>
    </row>
    <row r="142" spans="1:16" x14ac:dyDescent="0.25">
      <c r="A142" s="13">
        <v>2024</v>
      </c>
      <c r="B142" s="14" t="str">
        <f>IF(F142="","",CONCATENATE(F142,"/",YEAR(G142)))</f>
        <v>1653/2024</v>
      </c>
      <c r="C14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SILVICULTURALES"",IMPORTRANGE(""https://docs.google.com/spreadsheets/d/18hc1ThpynOhUtyhuT564QZl72UkcAvN9SR3rBE8cm4o/edit#gid=476496681"",""2024!C:C"")=B112)))"),"2024EE236165")</f>
        <v>2024EE236165</v>
      </c>
      <c r="D14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SILVICULTURALES"",IMPORTRANGE(""https://docs.google.com/spreadsheets/d/18hc1ThpynOhUtyhuT564QZl72UkcAvN9SR3rBE8cm4o/edit#gid=476496681"",""2024!C:C"")=B112)))"),"SSFFS-09600")</f>
        <v>SSFFS-09600</v>
      </c>
      <c r="E14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SILVICULTURALES"",IMPORTRANGE(""https://docs.google.com/spreadsheets/d/18hc1ThpynOhUtyhuT564QZl72UkcAvN9SR3rBE8cm4o/edit#gid=476496681"",""2024!C:C"")=B112)))"),"31/10/2024")</f>
        <v>31/10/2024</v>
      </c>
      <c r="F142" s="14" t="s">
        <v>113</v>
      </c>
      <c r="G142" s="16">
        <v>45610</v>
      </c>
      <c r="H14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SILVICULTURALES"",IMPORTRANGE(""https://docs.google.com/spreadsheets/d/18hc1ThpynOhUtyhuT564QZl72UkcAvN9SR3rBE8cm4o/edit#gid=476496681"",""2024!C:C"")=B112)))"),"8")</f>
        <v>8</v>
      </c>
      <c r="I14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SILVICULTURALES"",IMPORTRANGE(""https://docs.google.com/spreadsheets/d/18hc1ThpynOhUtyhuT564QZl72UkcAvN9SR3rBE8cm4o/edit#gid=476496681"",""2024!C:C"")=B112)))"),"PÚBLICO")</f>
        <v>PÚBLICO</v>
      </c>
      <c r="J14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SILVICULTURALES"",IMPORTRANGE(""https://docs.google.com/spreadsheets/d/18hc1ThpynOhUtyhuT564QZl72UkcAvN9SR3rBE8cm4o/edit#gid=476496681"",""2024!C:C"")=B112)))"),"METRO LÍNEA 1 S.A.S")</f>
        <v>METRO LÍNEA 1 S.A.S</v>
      </c>
      <c r="K14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SILVICULTURALES"",IMPORTRANGE(""https://docs.google.com/spreadsheets/d/18hc1ThpynOhUtyhuT564QZl72UkcAvN9SR3rBE8cm4o/edit#gid=476496681"",""2024!C:C"")=B112)))"),"AV KR 86  43  55 SUR")</f>
        <v>AV KR 86  43  55 SUR</v>
      </c>
      <c r="L142" s="18" t="s">
        <v>3915</v>
      </c>
      <c r="M142" s="19">
        <v>213.27</v>
      </c>
      <c r="N142" s="20" t="s">
        <v>3787</v>
      </c>
      <c r="O142" s="14" t="s">
        <v>3787</v>
      </c>
      <c r="P142" s="21" t="s">
        <v>3787</v>
      </c>
    </row>
    <row r="143" spans="1:16" ht="108" x14ac:dyDescent="0.25">
      <c r="A143" s="13">
        <v>2024</v>
      </c>
      <c r="B143" s="14" t="str">
        <f>IF(F143="","",CONCATENATE(F143,"/",YEAR(G143)))</f>
        <v>1656/2024</v>
      </c>
      <c r="C14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SILVICULTURALES"",IMPORTRANGE(""https://docs.google.com/spreadsheets/d/18hc1ThpynOhUtyhuT564QZl72UkcAvN9SR3rBE8cm4o/edit#gid=476496681"",""2024!C:C"")=B113)))"),"2024EE237192")</f>
        <v>2024EE237192</v>
      </c>
      <c r="D14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SILVICULTURALES"",IMPORTRANGE(""https://docs.google.com/spreadsheets/d/18hc1ThpynOhUtyhuT564QZl72UkcAvN9SR3rBE8cm4o/edit#gid=476496681"",""2024!C:C"")=B113)))"),"SSFFS-09944")</f>
        <v>SSFFS-09944</v>
      </c>
      <c r="E14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SILVICULTURALES"",IMPORTRANGE(""https://docs.google.com/spreadsheets/d/18hc1ThpynOhUtyhuT564QZl72UkcAvN9SR3rBE8cm4o/edit#gid=476496681"",""2024!C:C"")=B113)))"),"13/11/2024")</f>
        <v>13/11/2024</v>
      </c>
      <c r="F143" s="14" t="s">
        <v>114</v>
      </c>
      <c r="G143" s="16">
        <v>45611</v>
      </c>
      <c r="H14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SILVICULTURALES"",IMPORTRANGE(""https://docs.google.com/spreadsheets/d/18hc1ThpynOhUtyhuT564QZl72UkcAvN9SR3rBE8cm4o/edit#gid=476496681"",""2024!C:C"")=B113)))"),"1
11")</f>
        <v>1
11</v>
      </c>
      <c r="I14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SILVICULTURALES"",IMPORTRANGE(""https://docs.google.com/spreadsheets/d/18hc1ThpynOhUtyhuT564QZl72UkcAvN9SR3rBE8cm4o/edit#gid=476496681"",""2024!C:C"")=B113)))"),"PÚBLICO")</f>
        <v>PÚBLICO</v>
      </c>
      <c r="J14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SILVICULTURALES"",IMPORTRANGE(""https://docs.google.com/spreadsheets/d/18hc1ThpynOhUtyhuT564QZl72UkcAvN9SR3rBE8cm4o/edit#gid=476496681"",""2024!C:C"")=B113)))")," EMPRESA DE ACUEDUCTO Y ALCANTARILLADO DE BOGOTÁ E.A.A.B.")</f>
        <v xml:space="preserve"> EMPRESA DE ACUEDUCTO Y ALCANTARILLADO DE BOGOTÁ E.A.A.B.</v>
      </c>
      <c r="K14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SILVICULTURALES"",IMPORTRANGE(""https://docs.google.com/spreadsheets/d/18hc1ThpynOhUtyhuT564QZl72UkcAvN9SR3rBE8cm4o/edit#gid=476496681"",""2024!C:C"")=B113)))"),"CALLE 120 KR 7, 
CL120 KR A 
CL 120 KR 9, CL 119 KR 9 A, CALLE 119 KR 11, KR 11 CL 119 Y 116, CL 116 KR  11 Y 9 CL 110 ENTRE KR 7 KR 9, CL 118 KR  11, CALLE 116 KR 9,
")</f>
        <v xml:space="preserve">CALLE 120 KR 7, 
CL120 KR A 
CL 120 KR 9, CL 119 KR 9 A, CALLE 119 KR 11, KR 11 CL 119 Y 116, CL 116 KR  11 Y 9 CL 110 ENTRE KR 7 KR 9, CL 118 KR  11, CALLE 116 KR 9,
</v>
      </c>
      <c r="L143" s="18" t="s">
        <v>3916</v>
      </c>
      <c r="M143" s="19">
        <v>73.489999999999995</v>
      </c>
      <c r="N143" s="20" t="s">
        <v>3787</v>
      </c>
      <c r="O143" s="14" t="s">
        <v>3787</v>
      </c>
      <c r="P143" s="21" t="s">
        <v>3787</v>
      </c>
    </row>
    <row r="144" spans="1:16" ht="24" x14ac:dyDescent="0.25">
      <c r="A144" s="13">
        <v>2024</v>
      </c>
      <c r="B144" s="14" t="str">
        <f>IF(F144="","",CONCATENATE(F144,"/",YEAR(G144)))</f>
        <v>1661/2024</v>
      </c>
      <c r="C14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SILVICULTURALES"",IMPORTRANGE(""https://docs.google.com/spreadsheets/d/18hc1ThpynOhUtyhuT564QZl72UkcAvN9SR3rBE8cm4o/edit#gid=476496681"",""2024!C:C"")=B115)))"),"2024EE237192")</f>
        <v>2024EE237192</v>
      </c>
      <c r="D14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SILVICULTURALES"",IMPORTRANGE(""https://docs.google.com/spreadsheets/d/18hc1ThpynOhUtyhuT564QZl72UkcAvN9SR3rBE8cm4o/edit#gid=476496681"",""2024!C:C"")=B115)))")," SSFFS-09942")</f>
        <v xml:space="preserve"> SSFFS-09942</v>
      </c>
      <c r="E14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SILVICULTURALES"",IMPORTRANGE(""https://docs.google.com/spreadsheets/d/18hc1ThpynOhUtyhuT564QZl72UkcAvN9SR3rBE8cm4o/edit#gid=476496681"",""2024!C:C"")=B115)))"),"12/11/2024")</f>
        <v>12/11/2024</v>
      </c>
      <c r="F144" s="14" t="s">
        <v>115</v>
      </c>
      <c r="G144" s="16">
        <v>45611</v>
      </c>
      <c r="H14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SILVICULTURALES"",IMPORTRANGE(""https://docs.google.com/spreadsheets/d/18hc1ThpynOhUtyhuT564QZl72UkcAvN9SR3rBE8cm4o/edit#gid=476496681"",""2024!C:C"")=B115)))"),"2")</f>
        <v>2</v>
      </c>
      <c r="I14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SILVICULTURALES"",IMPORTRANGE(""https://docs.google.com/spreadsheets/d/18hc1ThpynOhUtyhuT564QZl72UkcAvN9SR3rBE8cm4o/edit#gid=476496681"",""2024!C:C"")=B115)))"),"PRIVADO")</f>
        <v>PRIVADO</v>
      </c>
      <c r="J14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SILVICULTURALES"",IMPORTRANGE(""https://docs.google.com/spreadsheets/d/18hc1ThpynOhUtyhuT564QZl72UkcAvN9SR3rBE8cm4o/edit#gid=476496681"",""2024!C:C"")=B115)))")," FIDUCIARIA POPULAR S.A")</f>
        <v xml:space="preserve"> FIDUCIARIA POPULAR S.A</v>
      </c>
      <c r="K14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SILVICULTURALES"",IMPORTRANGE(""https://docs.google.com/spreadsheets/d/18hc1ThpynOhUtyhuT564QZl72UkcAvN9SR3rBE8cm4o/edit#gid=476496681"",""2024!C:C"")=B115)))"),"CL 85 KR 19")</f>
        <v>CL 85 KR 19</v>
      </c>
      <c r="L144" s="18" t="s">
        <v>3917</v>
      </c>
      <c r="M144" s="19">
        <v>12.14</v>
      </c>
      <c r="N144" s="20" t="s">
        <v>3998</v>
      </c>
      <c r="O144" s="14" t="s">
        <v>3999</v>
      </c>
      <c r="P144" s="21" t="s">
        <v>4000</v>
      </c>
    </row>
    <row r="145" spans="1:16" x14ac:dyDescent="0.25">
      <c r="A145" s="13">
        <v>2024</v>
      </c>
      <c r="B145" s="14" t="str">
        <f>IF(F145="","",CONCATENATE(F145,"/",YEAR(G145)))</f>
        <v>1796/2024</v>
      </c>
      <c r="C14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SILVICULTURALES"",IMPORTRANGE(""https://docs.google.com/spreadsheets/d/18hc1ThpynOhUtyhuT564QZl72UkcAvN9SR3rBE8cm4o/edit#gid=476496681"",""2024!C:C"")=B116)))"),"2024EE244226")</f>
        <v>2024EE244226</v>
      </c>
      <c r="D14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SILVICULTURALES"",IMPORTRANGE(""https://docs.google.com/spreadsheets/d/18hc1ThpynOhUtyhuT564QZl72UkcAvN9SR3rBE8cm4o/edit#gid=476496681"",""2024!C:C"")=B116)))"),"SSFFS-09201")</f>
        <v>SSFFS-09201</v>
      </c>
      <c r="E14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SILVICULTURALES"",IMPORTRANGE(""https://docs.google.com/spreadsheets/d/18hc1ThpynOhUtyhuT564QZl72UkcAvN9SR3rBE8cm4o/edit#gid=476496681"",""2024!C:C"")=B116)))"),"17/10/2024")</f>
        <v>17/10/2024</v>
      </c>
      <c r="F145" s="14" t="s">
        <v>116</v>
      </c>
      <c r="G145" s="16">
        <v>45621</v>
      </c>
      <c r="H14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SILVICULTURALES"",IMPORTRANGE(""https://docs.google.com/spreadsheets/d/18hc1ThpynOhUtyhuT564QZl72UkcAvN9SR3rBE8cm4o/edit#gid=476496681"",""2024!C:C"")=B116)))"),"2")</f>
        <v>2</v>
      </c>
      <c r="I14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SILVICULTURALES"",IMPORTRANGE(""https://docs.google.com/spreadsheets/d/18hc1ThpynOhUtyhuT564QZl72UkcAvN9SR3rBE8cm4o/edit#gid=476496681"",""2024!C:C"")=B116)))"),"PRIVADO")</f>
        <v>PRIVADO</v>
      </c>
      <c r="J14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SILVICULTURALES"",IMPORTRANGE(""https://docs.google.com/spreadsheets/d/18hc1ThpynOhUtyhuT564QZl72UkcAvN9SR3rBE8cm4o/edit#gid=476496681"",""2024!C:C"")=B116)))"),"IC CONSTRUCTORA S.A.S")</f>
        <v>IC CONSTRUCTORA S.A.S</v>
      </c>
      <c r="K14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SILVICULTURALES"",IMPORTRANGE(""https://docs.google.com/spreadsheets/d/18hc1ThpynOhUtyhuT564QZl72UkcAvN9SR3rBE8cm4o/edit#gid=476496681"",""2024!C:C"")=B116)))"),"CL 60 A 1G 2 41-31 75")</f>
        <v>CL 60 A 1G 2 41-31 75</v>
      </c>
      <c r="L145" s="18" t="s">
        <v>3918</v>
      </c>
      <c r="M145" s="19" t="s">
        <v>3797</v>
      </c>
      <c r="N145" s="20">
        <v>106454545</v>
      </c>
      <c r="O145" s="14" t="s">
        <v>3952</v>
      </c>
      <c r="P145" s="21">
        <v>45638</v>
      </c>
    </row>
    <row r="146" spans="1:16" ht="36" x14ac:dyDescent="0.25">
      <c r="A146" s="13">
        <v>2024</v>
      </c>
      <c r="B146" s="14" t="str">
        <f>IF(F146="","",CONCATENATE(F146,"/",YEAR(G146)))</f>
        <v>1811/2024</v>
      </c>
      <c r="C14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SILVICULTURALES"",IMPORTRANGE(""https://docs.google.com/spreadsheets/d/18hc1ThpynOhUtyhuT564QZl72UkcAvN9SR3rBE8cm4o/edit#gid=476496681"",""2024!C:C"")=B117)))"),"2024EE244966")</f>
        <v>2024EE244966</v>
      </c>
      <c r="D14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SILVICULTURALES"",IMPORTRANGE(""https://docs.google.com/spreadsheets/d/18hc1ThpynOhUtyhuT564QZl72UkcAvN9SR3rBE8cm4o/edit#gid=476496681"",""2024!C:C"")=B117)))"),"SSFFS-10170")</f>
        <v>SSFFS-10170</v>
      </c>
      <c r="E14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SILVICULTURALES"",IMPORTRANGE(""https://docs.google.com/spreadsheets/d/18hc1ThpynOhUtyhuT564QZl72UkcAvN9SR3rBE8cm4o/edit#gid=476496681"",""2024!C:C"")=B117)))"),"19/11/2024")</f>
        <v>19/11/2024</v>
      </c>
      <c r="F146" s="14" t="s">
        <v>117</v>
      </c>
      <c r="G146" s="16">
        <v>45621</v>
      </c>
      <c r="H14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SILVICULTURALES"",IMPORTRANGE(""https://docs.google.com/spreadsheets/d/18hc1ThpynOhUtyhuT564QZl72UkcAvN9SR3rBE8cm4o/edit#gid=476496681"",""2024!C:C"")=B117)))"),"2")</f>
        <v>2</v>
      </c>
      <c r="I14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SILVICULTURALES"",IMPORTRANGE(""https://docs.google.com/spreadsheets/d/18hc1ThpynOhUtyhuT564QZl72UkcAvN9SR3rBE8cm4o/edit#gid=476496681"",""2024!C:C"")=B117)))"),"PRIVADO")</f>
        <v>PRIVADO</v>
      </c>
      <c r="J14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SILVICULTURALES"",IMPORTRANGE(""https://docs.google.com/spreadsheets/d/18hc1ThpynOhUtyhuT564QZl72UkcAvN9SR3rBE8cm4o/edit#gid=476496681"",""2024!C:C"")=B117)))"),"INSTITUTO DE DESARROLLO URBANO - IDU")</f>
        <v>INSTITUTO DE DESARROLLO URBANO - IDU</v>
      </c>
      <c r="K14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SILVICULTURALES"",IMPORTRANGE(""https://docs.google.com/spreadsheets/d/18hc1ThpynOhUtyhuT564QZl72UkcAvN9SR3rBE8cm4o/edit#gid=476496681"",""2024!C:C"")=B117)))"),"CL 45 CON KR 7 KR 5 ")</f>
        <v xml:space="preserve">CL 45 CON KR 7 KR 5 </v>
      </c>
      <c r="L146" s="18" t="s">
        <v>3919</v>
      </c>
      <c r="M146" s="19">
        <v>201.21948</v>
      </c>
      <c r="N146" s="20" t="s">
        <v>3787</v>
      </c>
      <c r="O146" s="14" t="s">
        <v>3787</v>
      </c>
      <c r="P146" s="21" t="s">
        <v>3787</v>
      </c>
    </row>
    <row r="147" spans="1:16" ht="36" x14ac:dyDescent="0.25">
      <c r="A147" s="13">
        <v>2024</v>
      </c>
      <c r="B147" s="14" t="str">
        <f>IF(F147="","",CONCATENATE(F147,"/",YEAR(G147)))</f>
        <v>1810/2024</v>
      </c>
      <c r="C14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SILVICULTURALES"",IMPORTRANGE(""https://docs.google.com/spreadsheets/d/18hc1ThpynOhUtyhuT564QZl72UkcAvN9SR3rBE8cm4o/edit#gid=476496681"",""2024!C:C"")=B118)))"),"2024EE244965")</f>
        <v>2024EE244965</v>
      </c>
      <c r="D14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SILVICULTURALES"",IMPORTRANGE(""https://docs.google.com/spreadsheets/d/18hc1ThpynOhUtyhuT564QZl72UkcAvN9SR3rBE8cm4o/edit#gid=476496681"",""2024!C:C"")=B118)))"),"SSFFS-10168")</f>
        <v>SSFFS-10168</v>
      </c>
      <c r="E14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SILVICULTURALES"",IMPORTRANGE(""https://docs.google.com/spreadsheets/d/18hc1ThpynOhUtyhuT564QZl72UkcAvN9SR3rBE8cm4o/edit#gid=476496681"",""2024!C:C"")=B118)))"),"19/11/2024")</f>
        <v>19/11/2024</v>
      </c>
      <c r="F147" s="14" t="s">
        <v>118</v>
      </c>
      <c r="G147" s="16">
        <v>45621</v>
      </c>
      <c r="H14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SILVICULTURALES"",IMPORTRANGE(""https://docs.google.com/spreadsheets/d/18hc1ThpynOhUtyhuT564QZl72UkcAvN9SR3rBE8cm4o/edit#gid=476496681"",""2024!C:C"")=B118)))"),"2")</f>
        <v>2</v>
      </c>
      <c r="I14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SILVICULTURALES"",IMPORTRANGE(""https://docs.google.com/spreadsheets/d/18hc1ThpynOhUtyhuT564QZl72UkcAvN9SR3rBE8cm4o/edit#gid=476496681"",""2024!C:C"")=B118)))"),"PÚBLICO")</f>
        <v>PÚBLICO</v>
      </c>
      <c r="J14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SILVICULTURALES"",IMPORTRANGE(""https://docs.google.com/spreadsheets/d/18hc1ThpynOhUtyhuT564QZl72UkcAvN9SR3rBE8cm4o/edit#gid=476496681"",""2024!C:C"")=B118)))"),"INSTITUTO DE DESARROLLO URBANO - IDU")</f>
        <v>INSTITUTO DE DESARROLLO URBANO - IDU</v>
      </c>
      <c r="K14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SILVICULTURALES"",IMPORTRANGE(""https://docs.google.com/spreadsheets/d/18hc1ThpynOhUtyhuT564QZl72UkcAvN9SR3rBE8cm4o/edit#gid=476496681"",""2024!C:C"")=B118)))"),"CL 45 CON KR 7 KR 5 ")</f>
        <v xml:space="preserve">CL 45 CON KR 7 KR 5 </v>
      </c>
      <c r="L147" s="18" t="s">
        <v>3920</v>
      </c>
      <c r="M147" s="19" t="s">
        <v>3798</v>
      </c>
      <c r="N147" s="20" t="s">
        <v>3787</v>
      </c>
      <c r="O147" s="14" t="s">
        <v>3787</v>
      </c>
      <c r="P147" s="21" t="s">
        <v>3787</v>
      </c>
    </row>
    <row r="148" spans="1:16" ht="36" x14ac:dyDescent="0.25">
      <c r="A148" s="13">
        <v>2024</v>
      </c>
      <c r="B148" s="14" t="str">
        <f>IF(F148="","",CONCATENATE(F148,"/",YEAR(G148)))</f>
        <v>1809/2024</v>
      </c>
      <c r="C14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SILVICULTURALES"",IMPORTRANGE(""https://docs.google.com/spreadsheets/d/18hc1ThpynOhUtyhuT564QZl72UkcAvN9SR3rBE8cm4o/edit#gid=476496681"",""2024!C:C"")=B119)))"),"2024EE244964")</f>
        <v>2024EE244964</v>
      </c>
      <c r="D14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SILVICULTURALES"",IMPORTRANGE(""https://docs.google.com/spreadsheets/d/18hc1ThpynOhUtyhuT564QZl72UkcAvN9SR3rBE8cm4o/edit#gid=476496681"",""2024!C:C"")=B119)))"),"SSFFS-10198")</f>
        <v>SSFFS-10198</v>
      </c>
      <c r="E14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SILVICULTURALES"",IMPORTRANGE(""https://docs.google.com/spreadsheets/d/18hc1ThpynOhUtyhuT564QZl72UkcAvN9SR3rBE8cm4o/edit#gid=476496681"",""2024!C:C"")=B119)))"),"20/11/2024")</f>
        <v>20/11/2024</v>
      </c>
      <c r="F148" s="14" t="s">
        <v>119</v>
      </c>
      <c r="G148" s="16">
        <v>45621</v>
      </c>
      <c r="H14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SILVICULTURALES"",IMPORTRANGE(""https://docs.google.com/spreadsheets/d/18hc1ThpynOhUtyhuT564QZl72UkcAvN9SR3rBE8cm4o/edit#gid=476496681"",""2024!C:C"")=B119)))"),"1")</f>
        <v>1</v>
      </c>
      <c r="I14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SILVICULTURALES"",IMPORTRANGE(""https://docs.google.com/spreadsheets/d/18hc1ThpynOhUtyhuT564QZl72UkcAvN9SR3rBE8cm4o/edit#gid=476496681"",""2024!C:C"")=B119)))"),"PÚBLICO")</f>
        <v>PÚBLICO</v>
      </c>
      <c r="J14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SILVICULTURALES"",IMPORTRANGE(""https://docs.google.com/spreadsheets/d/18hc1ThpynOhUtyhuT564QZl72UkcAvN9SR3rBE8cm4o/edit#gid=476496681"",""2024!C:C"")=B119)))"),"INSTITUTO DE DESARROLLO URBANO - IDU")</f>
        <v>INSTITUTO DE DESARROLLO URBANO - IDU</v>
      </c>
      <c r="K14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SILVICULTURALES"",IMPORTRANGE(""https://docs.google.com/spreadsheets/d/18hc1ThpynOhUtyhuT564QZl72UkcAvN9SR3rBE8cm4o/edit#gid=476496681"",""2024!C:C"")=B119)))"),"AN KR  45  CL 187 10")</f>
        <v>AN KR  45  CL 187 10</v>
      </c>
      <c r="L148" s="18" t="s">
        <v>3921</v>
      </c>
      <c r="M148" s="19" t="s">
        <v>3799</v>
      </c>
      <c r="N148" s="20" t="s">
        <v>3787</v>
      </c>
      <c r="O148" s="14" t="s">
        <v>3787</v>
      </c>
      <c r="P148" s="21" t="s">
        <v>3787</v>
      </c>
    </row>
    <row r="149" spans="1:16" ht="36" x14ac:dyDescent="0.25">
      <c r="A149" s="13">
        <v>2024</v>
      </c>
      <c r="B149" s="14" t="str">
        <f>IF(F149="","",CONCATENATE(F149,"/",YEAR(G149)))</f>
        <v>1808 /2024</v>
      </c>
      <c r="C14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SILVICULTURALES"",IMPORTRANGE(""https://docs.google.com/spreadsheets/d/18hc1ThpynOhUtyhuT564QZl72UkcAvN9SR3rBE8cm4o/edit#gid=476496681"",""2024!C:C"")=B120)))"),"2024EE244963")</f>
        <v>2024EE244963</v>
      </c>
      <c r="D14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SILVICULTURALES"",IMPORTRANGE(""https://docs.google.com/spreadsheets/d/18hc1ThpynOhUtyhuT564QZl72UkcAvN9SR3rBE8cm4o/edit#gid=476496681"",""2024!C:C"")=B120)))"),"SSFFS-10225")</f>
        <v>SSFFS-10225</v>
      </c>
      <c r="E14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SILVICULTURALES"",IMPORTRANGE(""https://docs.google.com/spreadsheets/d/18hc1ThpynOhUtyhuT564QZl72UkcAvN9SR3rBE8cm4o/edit#gid=476496681"",""2024!C:C"")=B120)))"),"21/11/2024")</f>
        <v>21/11/2024</v>
      </c>
      <c r="F149" s="14" t="s">
        <v>120</v>
      </c>
      <c r="G149" s="16">
        <v>45621</v>
      </c>
      <c r="H14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SILVICULTURALES"",IMPORTRANGE(""https://docs.google.com/spreadsheets/d/18hc1ThpynOhUtyhuT564QZl72UkcAvN9SR3rBE8cm4o/edit#gid=476496681"",""2024!C:C"")=B120)))"),"10")</f>
        <v>10</v>
      </c>
      <c r="I14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SILVICULTURALES"",IMPORTRANGE(""https://docs.google.com/spreadsheets/d/18hc1ThpynOhUtyhuT564QZl72UkcAvN9SR3rBE8cm4o/edit#gid=476496681"",""2024!C:C"")=B120)))"),"PRIVADO")</f>
        <v>PRIVADO</v>
      </c>
      <c r="J14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SILVICULTURALES"",IMPORTRANGE(""https://docs.google.com/spreadsheets/d/18hc1ThpynOhUtyhuT564QZl72UkcAvN9SR3rBE8cm4o/edit#gid=476496681"",""2024!C:C"")=B120)))"),"INSTITUTO DE DESARROLLO URBANO - IDU")</f>
        <v>INSTITUTO DE DESARROLLO URBANO - IDU</v>
      </c>
      <c r="K14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SILVICULTURALES"",IMPORTRANGE(""https://docs.google.com/spreadsheets/d/18hc1ThpynOhUtyhuT564QZl72UkcAvN9SR3rBE8cm4o/edit#gid=476496681"",""2024!C:C"")=B120)))"),"CL 64  127  51")</f>
        <v>CL 64  127  51</v>
      </c>
      <c r="L149" s="18" t="s">
        <v>3922</v>
      </c>
      <c r="M149" s="19" t="s">
        <v>3800</v>
      </c>
      <c r="N149" s="20" t="s">
        <v>3787</v>
      </c>
      <c r="O149" s="14" t="s">
        <v>3787</v>
      </c>
      <c r="P149" s="21" t="s">
        <v>3787</v>
      </c>
    </row>
    <row r="150" spans="1:16" x14ac:dyDescent="0.25">
      <c r="A150" s="13">
        <v>2024</v>
      </c>
      <c r="B150" s="14" t="str">
        <f>IF(F150="","",CONCATENATE(F150,"/",YEAR(G150)))</f>
        <v>1807/2024</v>
      </c>
      <c r="C15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SILVICULTURALES"",IMPORTRANGE(""https://docs.google.com/spreadsheets/d/18hc1ThpynOhUtyhuT564QZl72UkcAvN9SR3rBE8cm4o/edit#gid=476496681"",""2024!C:C"")=B121)))"),"2024EE244962")</f>
        <v>2024EE244962</v>
      </c>
      <c r="D15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SILVICULTURALES"",IMPORTRANGE(""https://docs.google.com/spreadsheets/d/18hc1ThpynOhUtyhuT564QZl72UkcAvN9SR3rBE8cm4o/edit#gid=476496681"",""2024!C:C"")=B121)))"),"SSFFS-10097")</f>
        <v>SSFFS-10097</v>
      </c>
      <c r="E15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SILVICULTURALES"",IMPORTRANGE(""https://docs.google.com/spreadsheets/d/18hc1ThpynOhUtyhuT564QZl72UkcAvN9SR3rBE8cm4o/edit#gid=476496681"",""2024!C:C"")=B121)))"),"15/11/2024")</f>
        <v>15/11/2024</v>
      </c>
      <c r="F150" s="14" t="s">
        <v>121</v>
      </c>
      <c r="G150" s="16">
        <v>45621</v>
      </c>
      <c r="H15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SILVICULTURALES"",IMPORTRANGE(""https://docs.google.com/spreadsheets/d/18hc1ThpynOhUtyhuT564QZl72UkcAvN9SR3rBE8cm4o/edit#gid=476496681"",""2024!C:C"")=B121)))"),"16")</f>
        <v>16</v>
      </c>
      <c r="I15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SILVICULTURALES"",IMPORTRANGE(""https://docs.google.com/spreadsheets/d/18hc1ThpynOhUtyhuT564QZl72UkcAvN9SR3rBE8cm4o/edit#gid=476496681"",""2024!C:C"")=B121)))"),"PÚBLICO")</f>
        <v>PÚBLICO</v>
      </c>
      <c r="J15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SILVICULTURALES"",IMPORTRANGE(""https://docs.google.com/spreadsheets/d/18hc1ThpynOhUtyhuT564QZl72UkcAvN9SR3rBE8cm4o/edit#gid=476496681"",""2024!C:C"")=B121)))"),"METRO LINEA 1 S.A.S.")</f>
        <v>METRO LINEA 1 S.A.S.</v>
      </c>
      <c r="K15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SILVICULTURALES"",IMPORTRANGE(""https://docs.google.com/spreadsheets/d/18hc1ThpynOhUtyhuT564QZl72UkcAvN9SR3rBE8cm4o/edit#gid=476496681"",""2024!C:C"")=B121)))"),"AC 26 SUR 52 D")</f>
        <v>AC 26 SUR 52 D</v>
      </c>
      <c r="L150" s="18" t="s">
        <v>3923</v>
      </c>
      <c r="M150" s="19" t="s">
        <v>3801</v>
      </c>
      <c r="N150" s="20" t="s">
        <v>3787</v>
      </c>
      <c r="O150" s="14" t="s">
        <v>3787</v>
      </c>
      <c r="P150" s="21" t="s">
        <v>3787</v>
      </c>
    </row>
    <row r="151" spans="1:16" ht="24" x14ac:dyDescent="0.25">
      <c r="A151" s="13">
        <v>2024</v>
      </c>
      <c r="B151" s="14" t="str">
        <f>IF(F151="","",CONCATENATE(F151,"/",YEAR(G151)))</f>
        <v>1795/2024</v>
      </c>
      <c r="C15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SILVICULTURALES"",IMPORTRANGE(""https://docs.google.com/spreadsheets/d/18hc1ThpynOhUtyhuT564QZl72UkcAvN9SR3rBE8cm4o/edit#gid=476496681"",""2024!C:C"")=B122)))"),"2024EE244187")</f>
        <v>2024EE244187</v>
      </c>
      <c r="D15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SILVICULTURALES"",IMPORTRANGE(""https://docs.google.com/spreadsheets/d/18hc1ThpynOhUtyhuT564QZl72UkcAvN9SR3rBE8cm4o/edit#gid=476496681"",""2024!C:C"")=B122)))"),"SSFFS-09876")</f>
        <v>SSFFS-09876</v>
      </c>
      <c r="E15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SILVICULTURALES"",IMPORTRANGE(""https://docs.google.com/spreadsheets/d/18hc1ThpynOhUtyhuT564QZl72UkcAvN9SR3rBE8cm4o/edit#gid=476496681"",""2024!C:C"")=B122)))"),"11/11/2024")</f>
        <v>11/11/2024</v>
      </c>
      <c r="F151" s="14" t="s">
        <v>122</v>
      </c>
      <c r="G151" s="16">
        <v>45621</v>
      </c>
      <c r="H15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SILVICULTURALES"",IMPORTRANGE(""https://docs.google.com/spreadsheets/d/18hc1ThpynOhUtyhuT564QZl72UkcAvN9SR3rBE8cm4o/edit#gid=476496681"",""2024!C:C"")=B122)))"),"11")</f>
        <v>11</v>
      </c>
      <c r="I15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SILVICULTURALES"",IMPORTRANGE(""https://docs.google.com/spreadsheets/d/18hc1ThpynOhUtyhuT564QZl72UkcAvN9SR3rBE8cm4o/edit#gid=476496681"",""2024!C:C"")=B122)))"),"PRIVADO")</f>
        <v>PRIVADO</v>
      </c>
      <c r="J15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SILVICULTURALES"",IMPORTRANGE(""https://docs.google.com/spreadsheets/d/18hc1ThpynOhUtyhuT564QZl72UkcAvN9SR3rBE8cm4o/edit#gid=476496681"",""2024!C:C"")=B122)))"),"CONSTRUCTORA CONCONCRETO S A")</f>
        <v>CONSTRUCTORA CONCONCRETO S A</v>
      </c>
      <c r="K15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SILVICULTURALES"",IMPORTRANGE(""https://docs.google.com/spreadsheets/d/18hc1ThpynOhUtyhuT564QZl72UkcAvN9SR3rBE8cm4o/edit#gid=476496681"",""2024!C:C"")=B122)))"),"AC 235  52  65")</f>
        <v>AC 235  52  65</v>
      </c>
      <c r="L151" s="18" t="s">
        <v>3924</v>
      </c>
      <c r="M151" s="19" t="s">
        <v>3802</v>
      </c>
      <c r="N151" s="20" t="s">
        <v>3787</v>
      </c>
      <c r="O151" s="14" t="s">
        <v>3787</v>
      </c>
      <c r="P151" s="21" t="s">
        <v>3787</v>
      </c>
    </row>
    <row r="152" spans="1:16" ht="36" x14ac:dyDescent="0.25">
      <c r="A152" s="13">
        <v>2024</v>
      </c>
      <c r="B152" s="14" t="str">
        <f>IF(F152="","",CONCATENATE(F152,"/",YEAR(G152)))</f>
        <v>1815/2024</v>
      </c>
      <c r="C15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SILVICULTURALES"",IMPORTRANGE(""https://docs.google.com/spreadsheets/d/18hc1ThpynOhUtyhuT564QZl72UkcAvN9SR3rBE8cm4o/edit#gid=476496681"",""2024!C:C"")=B124)))"),"2024EE245577")</f>
        <v>2024EE245577</v>
      </c>
      <c r="D15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SILVICULTURALES"",IMPORTRANGE(""https://docs.google.com/spreadsheets/d/18hc1ThpynOhUtyhuT564QZl72UkcAvN9SR3rBE8cm4o/edit#gid=476496681"",""2024!C:C"")=B124)))"),"SSFFS-05625
SSFFS-06189")</f>
        <v>SSFFS-05625
SSFFS-06189</v>
      </c>
      <c r="E15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SILVICULTURALES"",IMPORTRANGE(""https://docs.google.com/spreadsheets/d/18hc1ThpynOhUtyhuT564QZl72UkcAvN9SR3rBE8cm4o/edit#gid=476496681"",""2024!C:C"")=B124)))"),"31/5/2024
8/7/2024")</f>
        <v>31/5/2024
8/7/2024</v>
      </c>
      <c r="F152" s="14" t="s">
        <v>123</v>
      </c>
      <c r="G152" s="16">
        <v>45622</v>
      </c>
      <c r="H15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SILVICULTURALES"",IMPORTRANGE(""https://docs.google.com/spreadsheets/d/18hc1ThpynOhUtyhuT564QZl72UkcAvN9SR3rBE8cm4o/edit#gid=476496681"",""2024!C:C"")=B124)))"),"10")</f>
        <v>10</v>
      </c>
      <c r="I15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SILVICULTURALES"",IMPORTRANGE(""https://docs.google.com/spreadsheets/d/18hc1ThpynOhUtyhuT564QZl72UkcAvN9SR3rBE8cm4o/edit#gid=476496681"",""2024!C:C"")=B124)))"),"PRIVADO")</f>
        <v>PRIVADO</v>
      </c>
      <c r="J15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SILVICULTURALES"",IMPORTRANGE(""https://docs.google.com/spreadsheets/d/18hc1ThpynOhUtyhuT564QZl72UkcAvN9SR3rBE8cm4o/edit#gid=476496681"",""2024!C:C"")=B124)))"),"SECRETARIA DE EDUCACION DEL DISTRITO")</f>
        <v>SECRETARIA DE EDUCACION DEL DISTRITO</v>
      </c>
      <c r="K15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SILVICULTURALES"",IMPORTRANGE(""https://docs.google.com/spreadsheets/d/18hc1ThpynOhUtyhuT564QZl72UkcAvN9SR3rBE8cm4o/edit#gid=476496681"",""2024!C:C"")=B124)))"),"kr 76 79  40")</f>
        <v>kr 76 79  40</v>
      </c>
      <c r="L152" s="18" t="s">
        <v>3925</v>
      </c>
      <c r="M152" s="19">
        <v>60.883125999999997</v>
      </c>
      <c r="N152" s="20" t="s">
        <v>3787</v>
      </c>
      <c r="O152" s="14" t="s">
        <v>3787</v>
      </c>
      <c r="P152" s="21" t="s">
        <v>3787</v>
      </c>
    </row>
    <row r="153" spans="1:16" ht="36" x14ac:dyDescent="0.25">
      <c r="A153" s="13">
        <v>2024</v>
      </c>
      <c r="B153" s="14" t="str">
        <f>IF(F153="","",CONCATENATE(F153,"/",YEAR(G153)))</f>
        <v>1821/2024</v>
      </c>
      <c r="C15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SILVICULTURALES"",IMPORTRANGE(""https://docs.google.com/spreadsheets/d/18hc1ThpynOhUtyhuT564QZl72UkcAvN9SR3rBE8cm4o/edit#gid=476496681"",""2024!C:C"")=B125)))"),"2024EE246238")</f>
        <v>2024EE246238</v>
      </c>
      <c r="D15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SILVICULTURALES"",IMPORTRANGE(""https://docs.google.com/spreadsheets/d/18hc1ThpynOhUtyhuT564QZl72UkcAvN9SR3rBE8cm4o/edit#gid=476496681"",""2024!C:C"")=B125)))"),"SSFFS-10171")</f>
        <v>SSFFS-10171</v>
      </c>
      <c r="E15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SILVICULTURALES"",IMPORTRANGE(""https://docs.google.com/spreadsheets/d/18hc1ThpynOhUtyhuT564QZl72UkcAvN9SR3rBE8cm4o/edit#gid=476496681"",""2024!C:C"")=B125)))"),"19/11/2024")</f>
        <v>19/11/2024</v>
      </c>
      <c r="F153" s="14" t="s">
        <v>124</v>
      </c>
      <c r="G153" s="16">
        <v>45623</v>
      </c>
      <c r="H15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SILVICULTURALES"",IMPORTRANGE(""https://docs.google.com/spreadsheets/d/18hc1ThpynOhUtyhuT564QZl72UkcAvN9SR3rBE8cm4o/edit#gid=476496681"",""2024!C:C"")=B125)))"),"10")</f>
        <v>10</v>
      </c>
      <c r="I15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SILVICULTURALES"",IMPORTRANGE(""https://docs.google.com/spreadsheets/d/18hc1ThpynOhUtyhuT564QZl72UkcAvN9SR3rBE8cm4o/edit#gid=476496681"",""2024!C:C"")=B125)))"),"PRIVADO")</f>
        <v>PRIVADO</v>
      </c>
      <c r="J15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SILVICULTURALES"",IMPORTRANGE(""https://docs.google.com/spreadsheets/d/18hc1ThpynOhUtyhuT564QZl72UkcAvN9SR3rBE8cm4o/edit#gid=476496681"",""2024!C:C"")=B125)))"),"SECRETARIA DE EDUCACION DEL DISTRITO")</f>
        <v>SECRETARIA DE EDUCACION DEL DISTRITO</v>
      </c>
      <c r="K15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SILVICULTURALES"",IMPORTRANGE(""https://docs.google.com/spreadsheets/d/18hc1ThpynOhUtyhuT564QZl72UkcAvN9SR3rBE8cm4o/edit#gid=476496681"",""2024!C:C"")=B125)))"),"AK 96  70 35 IN 4")</f>
        <v>AK 96  70 35 IN 4</v>
      </c>
      <c r="L153" s="18" t="s">
        <v>3926</v>
      </c>
      <c r="M153" s="19">
        <v>24.1</v>
      </c>
      <c r="N153" s="20" t="s">
        <v>3787</v>
      </c>
      <c r="O153" s="14" t="s">
        <v>3787</v>
      </c>
      <c r="P153" s="21" t="s">
        <v>3787</v>
      </c>
    </row>
    <row r="154" spans="1:16" ht="36" x14ac:dyDescent="0.25">
      <c r="A154" s="13">
        <v>2024</v>
      </c>
      <c r="B154" s="14" t="str">
        <f>IF(F154="","",CONCATENATE(F154,"/",YEAR(G154)))</f>
        <v>1818/2024</v>
      </c>
      <c r="C15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SILVICULTURALES"",IMPORTRANGE(""https://docs.google.com/spreadsheets/d/18hc1ThpynOhUtyhuT564QZl72UkcAvN9SR3rBE8cm4o/edit#gid=476496681"",""2024!C:C"")=B126)))"),"2024EE245974")</f>
        <v>2024EE245974</v>
      </c>
      <c r="D15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SILVICULTURALES"",IMPORTRANGE(""https://docs.google.com/spreadsheets/d/18hc1ThpynOhUtyhuT564QZl72UkcAvN9SR3rBE8cm4o/edit#gid=476496681"",""2024!C:C"")=B126)))"),"SSFFS-10131")</f>
        <v>SSFFS-10131</v>
      </c>
      <c r="E15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SILVICULTURALES"",IMPORTRANGE(""https://docs.google.com/spreadsheets/d/18hc1ThpynOhUtyhuT564QZl72UkcAvN9SR3rBE8cm4o/edit#gid=476496681"",""2024!C:C"")=B126)))"),"18/11/2024")</f>
        <v>18/11/2024</v>
      </c>
      <c r="F154" s="14" t="s">
        <v>125</v>
      </c>
      <c r="G154" s="16">
        <v>45623</v>
      </c>
      <c r="H15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SILVICULTURALES"",IMPORTRANGE(""https://docs.google.com/spreadsheets/d/18hc1ThpynOhUtyhuT564QZl72UkcAvN9SR3rBE8cm4o/edit#gid=476496681"",""2024!C:C"")=B126)))"),"16")</f>
        <v>16</v>
      </c>
      <c r="I15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SILVICULTURALES"",IMPORTRANGE(""https://docs.google.com/spreadsheets/d/18hc1ThpynOhUtyhuT564QZl72UkcAvN9SR3rBE8cm4o/edit#gid=476496681"",""2024!C:C"")=B126)))"),"PRIVADO")</f>
        <v>PRIVADO</v>
      </c>
      <c r="J15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SILVICULTURALES"",IMPORTRANGE(""https://docs.google.com/spreadsheets/d/18hc1ThpynOhUtyhuT564QZl72UkcAvN9SR3rBE8cm4o/edit#gid=476496681"",""2024!C:C"")=B126)))"),"INSTITUTO DE DESARROLLO URBANO - IDU")</f>
        <v>INSTITUTO DE DESARROLLO URBANO - IDU</v>
      </c>
      <c r="K15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SILVICULTURALES"",IMPORTRANGE(""https://docs.google.com/spreadsheets/d/18hc1ThpynOhUtyhuT564QZl72UkcAvN9SR3rBE8cm4o/edit#gid=476496681"",""2024!C:C"")=B126)))"),"CL 28 SUR 54 50")</f>
        <v>CL 28 SUR 54 50</v>
      </c>
      <c r="L154" s="18" t="s">
        <v>3927</v>
      </c>
      <c r="M154" s="19">
        <v>6.22</v>
      </c>
      <c r="N154" s="20" t="s">
        <v>3787</v>
      </c>
      <c r="O154" s="14" t="s">
        <v>3787</v>
      </c>
      <c r="P154" s="21" t="s">
        <v>3787</v>
      </c>
    </row>
    <row r="155" spans="1:16" ht="24" x14ac:dyDescent="0.25">
      <c r="A155" s="13">
        <v>2024</v>
      </c>
      <c r="B155" s="14" t="str">
        <f>IF(F155="","",CONCATENATE(F155,"/",YEAR(G155)))</f>
        <v>1824/2024</v>
      </c>
      <c r="C15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SILVICULTURALES"",IMPORTRANGE(""https://docs.google.com/spreadsheets/d/18hc1ThpynOhUtyhuT564QZl72UkcAvN9SR3rBE8cm4o/edit#gid=476496681"",""2024!C:C"")=B127)))"),"2024EE247429")</f>
        <v>2024EE247429</v>
      </c>
      <c r="D15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SILVICULTURALES"",IMPORTRANGE(""https://docs.google.com/spreadsheets/d/18hc1ThpynOhUtyhuT564QZl72UkcAvN9SR3rBE8cm4o/edit#gid=476496681"",""2024!C:C"")=B127)))"),"SSFFS-08468")</f>
        <v>SSFFS-08468</v>
      </c>
      <c r="E15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SILVICULTURALES"",IMPORTRANGE(""https://docs.google.com/spreadsheets/d/18hc1ThpynOhUtyhuT564QZl72UkcAvN9SR3rBE8cm4o/edit#gid=476496681"",""2024!C:C"")=B127)))"),"19/09/2024")</f>
        <v>19/09/2024</v>
      </c>
      <c r="F155" s="14" t="s">
        <v>126</v>
      </c>
      <c r="G155" s="16">
        <v>45624</v>
      </c>
      <c r="H15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SILVICULTURALES"",IMPORTRANGE(""https://docs.google.com/spreadsheets/d/18hc1ThpynOhUtyhuT564QZl72UkcAvN9SR3rBE8cm4o/edit#gid=476496681"",""2024!C:C"")=B127)))"),"2")</f>
        <v>2</v>
      </c>
      <c r="I15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SILVICULTURALES"",IMPORTRANGE(""https://docs.google.com/spreadsheets/d/18hc1ThpynOhUtyhuT564QZl72UkcAvN9SR3rBE8cm4o/edit#gid=476496681"",""2024!C:C"")=B127)))"),"PRIVADO")</f>
        <v>PRIVADO</v>
      </c>
      <c r="J15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SILVICULTURALES"",IMPORTRANGE(""https://docs.google.com/spreadsheets/d/18hc1ThpynOhUtyhuT564QZl72UkcAvN9SR3rBE8cm4o/edit#gid=476496681"",""2024!C:C"")=B127)))"),"CCLA DEVELOPMENT COLOMBIA S.A.S")</f>
        <v>CCLA DEVELOPMENT COLOMBIA S.A.S</v>
      </c>
      <c r="K15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SILVICULTURALES"",IMPORTRANGE(""https://docs.google.com/spreadsheets/d/18hc1ThpynOhUtyhuT564QZl72UkcAvN9SR3rBE8cm4o/edit#gid=476496681"",""2024!C:C"")=B127)))"),"KR 7 A  84 C  52")</f>
        <v>KR 7 A  84 C  52</v>
      </c>
      <c r="L155" s="18" t="s">
        <v>3928</v>
      </c>
      <c r="M155" s="19">
        <v>43.18</v>
      </c>
      <c r="N155" s="20" t="s">
        <v>3787</v>
      </c>
      <c r="O155" s="14" t="s">
        <v>3787</v>
      </c>
      <c r="P155" s="21" t="s">
        <v>3787</v>
      </c>
    </row>
    <row r="156" spans="1:16" ht="24" x14ac:dyDescent="0.25">
      <c r="A156" s="13">
        <v>2024</v>
      </c>
      <c r="B156" s="14" t="str">
        <f>IF(F156="","",CONCATENATE(F156,"/",YEAR(G156)))</f>
        <v>1832/2024</v>
      </c>
      <c r="C15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SILVICULTURALES"",IMPORTRANGE(""https://docs.google.com/spreadsheets/d/18hc1ThpynOhUtyhuT564QZl72UkcAvN9SR3rBE8cm4o/edit#gid=476496681"",""2024!C:C"")=B128)))"),"2024EE248592")</f>
        <v>2024EE248592</v>
      </c>
      <c r="D15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SILVICULTURALES"",IMPORTRANGE(""https://docs.google.com/spreadsheets/d/18hc1ThpynOhUtyhuT564QZl72UkcAvN9SR3rBE8cm4o/edit#gid=476496681"",""2024!C:C"")=B128)))"),"SSFFS-08467")</f>
        <v>SSFFS-08467</v>
      </c>
      <c r="E15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SILVICULTURALES"",IMPORTRANGE(""https://docs.google.com/spreadsheets/d/18hc1ThpynOhUtyhuT564QZl72UkcAvN9SR3rBE8cm4o/edit#gid=476496681"",""2024!C:C"")=B128)))"),"19/09/2024")</f>
        <v>19/09/2024</v>
      </c>
      <c r="F156" s="14" t="s">
        <v>127</v>
      </c>
      <c r="G156" s="16">
        <v>45624</v>
      </c>
      <c r="H15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SILVICULTURALES"",IMPORTRANGE(""https://docs.google.com/spreadsheets/d/18hc1ThpynOhUtyhuT564QZl72UkcAvN9SR3rBE8cm4o/edit#gid=476496681"",""2024!C:C"")=B128)))"),"2")</f>
        <v>2</v>
      </c>
      <c r="I15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SILVICULTURALES"",IMPORTRANGE(""https://docs.google.com/spreadsheets/d/18hc1ThpynOhUtyhuT564QZl72UkcAvN9SR3rBE8cm4o/edit#gid=476496681"",""2024!C:C"")=B128)))"),"PRIVADO")</f>
        <v>PRIVADO</v>
      </c>
      <c r="J15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SILVICULTURALES"",IMPORTRANGE(""https://docs.google.com/spreadsheets/d/18hc1ThpynOhUtyhuT564QZl72UkcAvN9SR3rBE8cm4o/edit#gid=476496681"",""2024!C:C"")=B128)))"),"CCLA DEVELOPMENT COLOMBIA S.A.S")</f>
        <v>CCLA DEVELOPMENT COLOMBIA S.A.S</v>
      </c>
      <c r="K15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SILVICULTURALES"",IMPORTRANGE(""https://docs.google.com/spreadsheets/d/18hc1ThpynOhUtyhuT564QZl72UkcAvN9SR3rBE8cm4o/edit#gid=476496681"",""2024!C:C"")=B128)))"),"KR 7  84 C 15")</f>
        <v>KR 7  84 C 15</v>
      </c>
      <c r="L156" s="18" t="s">
        <v>3929</v>
      </c>
      <c r="M156" s="19">
        <v>5.78</v>
      </c>
      <c r="N156" s="20" t="s">
        <v>3787</v>
      </c>
      <c r="O156" s="14" t="s">
        <v>3787</v>
      </c>
      <c r="P156" s="21" t="s">
        <v>3787</v>
      </c>
    </row>
    <row r="157" spans="1:16" ht="36" x14ac:dyDescent="0.25">
      <c r="A157" s="13">
        <v>2024</v>
      </c>
      <c r="B157" s="14" t="str">
        <f>IF(F157="","",CONCATENATE(F157,"/",YEAR(G157)))</f>
        <v>1867/2024</v>
      </c>
      <c r="C15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SILVICULTURALES"",IMPORTRANGE(""https://docs.google.com/spreadsheets/d/18hc1ThpynOhUtyhuT564QZl72UkcAvN9SR3rBE8cm4o/edit#gid=476496681"",""2024!C:C"")=B129)))"),"2024EE253851")</f>
        <v>2024EE253851</v>
      </c>
      <c r="D15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SILVICULTURALES"",IMPORTRANGE(""https://docs.google.com/spreadsheets/d/18hc1ThpynOhUtyhuT564QZl72UkcAvN9SR3rBE8cm4o/edit#gid=476496681"",""2024!C:C"")=B129)))"),"SSFFS-10685")</f>
        <v>SSFFS-10685</v>
      </c>
      <c r="E15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SILVICULTURALES"",IMPORTRANGE(""https://docs.google.com/spreadsheets/d/18hc1ThpynOhUtyhuT564QZl72UkcAvN9SR3rBE8cm4o/edit#gid=476496681"",""2024!C:C"")=B129)))"),"3/12/2024")</f>
        <v>3/12/2024</v>
      </c>
      <c r="F157" s="14" t="s">
        <v>128</v>
      </c>
      <c r="G157" s="16">
        <v>45631</v>
      </c>
      <c r="H15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SILVICULTURALES"",IMPORTRANGE(""https://docs.google.com/spreadsheets/d/18hc1ThpynOhUtyhuT564QZl72UkcAvN9SR3rBE8cm4o/edit#gid=476496681"",""2024!C:C"")=B129)))"),"1")</f>
        <v>1</v>
      </c>
      <c r="I15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SILVICULTURALES"",IMPORTRANGE(""https://docs.google.com/spreadsheets/d/18hc1ThpynOhUtyhuT564QZl72UkcAvN9SR3rBE8cm4o/edit#gid=476496681"",""2024!C:C"")=B129)))"),"PÚBLICO")</f>
        <v>PÚBLICO</v>
      </c>
      <c r="J15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SILVICULTURALES"",IMPORTRANGE(""https://docs.google.com/spreadsheets/d/18hc1ThpynOhUtyhuT564QZl72UkcAvN9SR3rBE8cm4o/edit#gid=476496681"",""2024!C:C"")=B129)))"),"INSTITUTO DE DESARROLLO URBANO - IDU")</f>
        <v>INSTITUTO DE DESARROLLO URBANO - IDU</v>
      </c>
      <c r="K15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SILVICULTURALES"",IMPORTRANGE(""https://docs.google.com/spreadsheets/d/18hc1ThpynOhUtyhuT564QZl72UkcAvN9SR3rBE8cm4o/edit#gid=476496681"",""2024!C:C"")=B129)))"),"KR 5  119 - 21")</f>
        <v>KR 5  119 - 21</v>
      </c>
      <c r="L157" s="18" t="s">
        <v>3930</v>
      </c>
      <c r="M157" s="19" t="s">
        <v>3803</v>
      </c>
      <c r="N157" s="20" t="s">
        <v>3787</v>
      </c>
      <c r="O157" s="14" t="s">
        <v>3787</v>
      </c>
      <c r="P157" s="21" t="s">
        <v>3787</v>
      </c>
    </row>
    <row r="158" spans="1:16" x14ac:dyDescent="0.25">
      <c r="A158" s="13">
        <v>2024</v>
      </c>
      <c r="B158" s="14" t="str">
        <f>IF(F158="","",CONCATENATE(F158,"/",YEAR(G158)))</f>
        <v>1868/2024</v>
      </c>
      <c r="C15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SILVICULTURALES"",IMPORTRANGE(""https://docs.google.com/spreadsheets/d/18hc1ThpynOhUtyhuT564QZl72UkcAvN9SR3rBE8cm4o/edit#gid=476496681"",""2024!C:C"")=B130)))"),"2024EE253854")</f>
        <v>2024EE253854</v>
      </c>
      <c r="D15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SILVICULTURALES"",IMPORTRANGE(""https://docs.google.com/spreadsheets/d/18hc1ThpynOhUtyhuT564QZl72UkcAvN9SR3rBE8cm4o/edit#gid=476496681"",""2024!C:C"")=B130)))"),"SSFFS-10510")</f>
        <v>SSFFS-10510</v>
      </c>
      <c r="E15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SILVICULTURALES"",IMPORTRANGE(""https://docs.google.com/spreadsheets/d/18hc1ThpynOhUtyhuT564QZl72UkcAvN9SR3rBE8cm4o/edit#gid=476496681"",""2024!C:C"")=B130)))"),"28/11/2024")</f>
        <v>28/11/2024</v>
      </c>
      <c r="F158" s="14" t="s">
        <v>129</v>
      </c>
      <c r="G158" s="16">
        <v>45632</v>
      </c>
      <c r="H15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SILVICULTURALES"",IMPORTRANGE(""https://docs.google.com/spreadsheets/d/18hc1ThpynOhUtyhuT564QZl72UkcAvN9SR3rBE8cm4o/edit#gid=476496681"",""2024!C:C"")=B130)))"),"16")</f>
        <v>16</v>
      </c>
      <c r="I15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SILVICULTURALES"",IMPORTRANGE(""https://docs.google.com/spreadsheets/d/18hc1ThpynOhUtyhuT564QZl72UkcAvN9SR3rBE8cm4o/edit#gid=476496681"",""2024!C:C"")=B130)))"),"PÚBLICO")</f>
        <v>PÚBLICO</v>
      </c>
      <c r="J15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SILVICULTURALES"",IMPORTRANGE(""https://docs.google.com/spreadsheets/d/18hc1ThpynOhUtyhuT564QZl72UkcAvN9SR3rBE8cm4o/edit#gid=476496681"",""2024!C:C"")=B130)))"),"METRO LÍNEA 1 S.A.S")</f>
        <v>METRO LÍNEA 1 S.A.S</v>
      </c>
      <c r="K15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SILVICULTURALES"",IMPORTRANGE(""https://docs.google.com/spreadsheets/d/18hc1ThpynOhUtyhuT564QZl72UkcAvN9SR3rBE8cm4o/edit#gid=476496681"",""2024!C:C"")=B130)))"),"AC 26 Sur 52D")</f>
        <v>AC 26 Sur 52D</v>
      </c>
      <c r="L158" s="18" t="s">
        <v>3931</v>
      </c>
      <c r="M158" s="19" t="s">
        <v>3804</v>
      </c>
      <c r="N158" s="20" t="s">
        <v>3787</v>
      </c>
      <c r="O158" s="14" t="s">
        <v>3787</v>
      </c>
      <c r="P158" s="21" t="s">
        <v>3787</v>
      </c>
    </row>
    <row r="159" spans="1:16" ht="36" x14ac:dyDescent="0.25">
      <c r="A159" s="13">
        <v>2024</v>
      </c>
      <c r="B159" s="14" t="str">
        <f>IF(F159="","",CONCATENATE(F159,"/",YEAR(G159)))</f>
        <v>1873/2024</v>
      </c>
      <c r="C15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SILVICULTURALES"",IMPORTRANGE(""https://docs.google.com/spreadsheets/d/18hc1ThpynOhUtyhuT564QZl72UkcAvN9SR3rBE8cm4o/edit#gid=476496681"",""2024!C:C"")=B132)))"),"2024EE254350")</f>
        <v>2024EE254350</v>
      </c>
      <c r="D15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SILVICULTURALES"",IMPORTRANGE(""https://docs.google.com/spreadsheets/d/18hc1ThpynOhUtyhuT564QZl72UkcAvN9SR3rBE8cm4o/edit#gid=476496681"",""2024!C:C"")=B132)))"),"SSFFS-10525")</f>
        <v>SSFFS-10525</v>
      </c>
      <c r="E15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SILVICULTURALES"",IMPORTRANGE(""https://docs.google.com/spreadsheets/d/18hc1ThpynOhUtyhuT564QZl72UkcAvN9SR3rBE8cm4o/edit#gid=476496681"",""2024!C:C"")=B132)))"),"28/11/2024")</f>
        <v>28/11/2024</v>
      </c>
      <c r="F159" s="14" t="s">
        <v>130</v>
      </c>
      <c r="G159" s="16">
        <v>45631</v>
      </c>
      <c r="H15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SILVICULTURALES"",IMPORTRANGE(""https://docs.google.com/spreadsheets/d/18hc1ThpynOhUtyhuT564QZl72UkcAvN9SR3rBE8cm4o/edit#gid=476496681"",""2024!C:C"")=B132)))"),"18")</f>
        <v>18</v>
      </c>
      <c r="I15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SILVICULTURALES"",IMPORTRANGE(""https://docs.google.com/spreadsheets/d/18hc1ThpynOhUtyhuT564QZl72UkcAvN9SR3rBE8cm4o/edit#gid=476496681"",""2024!C:C"")=B132)))"),"PRIVADO")</f>
        <v>PRIVADO</v>
      </c>
      <c r="J15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SILVICULTURALES"",IMPORTRANGE(""https://docs.google.com/spreadsheets/d/18hc1ThpynOhUtyhuT564QZl72UkcAvN9SR3rBE8cm4o/edit#gid=476496681"",""2024!C:C"")=B132)))"),"INSTITUTO DISTRITAL DE RECREACIÓN Y DEPORTE IDRD")</f>
        <v>INSTITUTO DISTRITAL DE RECREACIÓN Y DEPORTE IDRD</v>
      </c>
      <c r="K15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SILVICULTURALES"",IMPORTRANGE(""https://docs.google.com/spreadsheets/d/18hc1ThpynOhUtyhuT564QZl72UkcAvN9SR3rBE8cm4o/edit#gid=476496681"",""2024!C:C"")=B132)))"),"KR 14  41 B 30 Sur")</f>
        <v>KR 14  41 B 30 Sur</v>
      </c>
      <c r="L159" s="18" t="s">
        <v>3932</v>
      </c>
      <c r="M159" s="19" t="s">
        <v>3805</v>
      </c>
      <c r="N159" s="20" t="s">
        <v>3787</v>
      </c>
      <c r="O159" s="14" t="s">
        <v>3787</v>
      </c>
      <c r="P159" s="21" t="s">
        <v>3787</v>
      </c>
    </row>
    <row r="160" spans="1:16" ht="24" x14ac:dyDescent="0.25">
      <c r="A160" s="13">
        <v>2024</v>
      </c>
      <c r="B160" s="14" t="str">
        <f>IF(F160="","",CONCATENATE(F160,"/",YEAR(G160)))</f>
        <v>1875/2024</v>
      </c>
      <c r="C16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SILVICULTURALES"",IMPORTRANGE(""https://docs.google.com/spreadsheets/d/18hc1ThpynOhUtyhuT564QZl72UkcAvN9SR3rBE8cm4o/edit#gid=476496681"",""2024!C:C"")=B133)))"),"2024EE254651")</f>
        <v>2024EE254651</v>
      </c>
      <c r="D16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SILVICULTURALES"",IMPORTRANGE(""https://docs.google.com/spreadsheets/d/18hc1ThpynOhUtyhuT564QZl72UkcAvN9SR3rBE8cm4o/edit#gid=476496681"",""2024!C:C"")=B133)))"),"SSFFS-10692")</f>
        <v>SSFFS-10692</v>
      </c>
      <c r="E16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SILVICULTURALES"",IMPORTRANGE(""https://docs.google.com/spreadsheets/d/18hc1ThpynOhUtyhuT564QZl72UkcAvN9SR3rBE8cm4o/edit#gid=476496681"",""2024!C:C"")=B133)))"),"4/12/2024")</f>
        <v>4/12/2024</v>
      </c>
      <c r="F160" s="14" t="s">
        <v>131</v>
      </c>
      <c r="G160" s="16">
        <v>45631</v>
      </c>
      <c r="H16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SILVICULTURALES"",IMPORTRANGE(""https://docs.google.com/spreadsheets/d/18hc1ThpynOhUtyhuT564QZl72UkcAvN9SR3rBE8cm4o/edit#gid=476496681"",""2024!C:C"")=B133)))"),"1")</f>
        <v>1</v>
      </c>
      <c r="I16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SILVICULTURALES"",IMPORTRANGE(""https://docs.google.com/spreadsheets/d/18hc1ThpynOhUtyhuT564QZl72UkcAvN9SR3rBE8cm4o/edit#gid=476496681"",""2024!C:C"")=B133)))"),"PRIVADO")</f>
        <v>PRIVADO</v>
      </c>
      <c r="J16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SILVICULTURALES"",IMPORTRANGE(""https://docs.google.com/spreadsheets/d/18hc1ThpynOhUtyhuT564QZl72UkcAvN9SR3rBE8cm4o/edit#gid=476496681"",""2024!C:C"")=B133)))"),"FUNDACION EDUCATIVA CLARA CASAS MORALES")</f>
        <v>FUNDACION EDUCATIVA CLARA CASAS MORALES</v>
      </c>
      <c r="K16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SILVICULTURALES"",IMPORTRANGE(""https://docs.google.com/spreadsheets/d/18hc1ThpynOhUtyhuT564QZl72UkcAvN9SR3rBE8cm4o/edit#gid=476496681"",""2024!C:C"")=B133)))"),"KR 8 G  168  30 / 32")</f>
        <v>KR 8 G  168  30 / 32</v>
      </c>
      <c r="L160" s="18" t="s">
        <v>3933</v>
      </c>
      <c r="M160" s="22">
        <v>794.29151999999999</v>
      </c>
      <c r="N160" s="20" t="s">
        <v>3787</v>
      </c>
      <c r="O160" s="14" t="s">
        <v>3787</v>
      </c>
      <c r="P160" s="21" t="s">
        <v>3787</v>
      </c>
    </row>
    <row r="161" spans="1:16" ht="48" x14ac:dyDescent="0.25">
      <c r="A161" s="13">
        <v>2024</v>
      </c>
      <c r="B161" s="14" t="str">
        <f>IF(F161="","",CONCATENATE(F161,"/",YEAR(G161)))</f>
        <v>1900/2024</v>
      </c>
      <c r="C16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SILVICULTURALES"",IMPORTRANGE(""https://docs.google.com/spreadsheets/d/18hc1ThpynOhUtyhuT564QZl72UkcAvN9SR3rBE8cm4o/edit#gid=476496681"",""2024!C:C"")=B134)))"),"2024EE255401")</f>
        <v>2024EE255401</v>
      </c>
      <c r="D16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SILVICULTURALES"",IMPORTRANGE(""https://docs.google.com/spreadsheets/d/18hc1ThpynOhUtyhuT564QZl72UkcAvN9SR3rBE8cm4o/edit#gid=476496681"",""2024!C:C"")=B134)))"),"SSFFS-10699")</f>
        <v>SSFFS-10699</v>
      </c>
      <c r="E16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SILVICULTURALES"",IMPORTRANGE(""https://docs.google.com/spreadsheets/d/18hc1ThpynOhUtyhuT564QZl72UkcAvN9SR3rBE8cm4o/edit#gid=476496681"",""2024!C:C"")=B134)))"),"4/12/2024")</f>
        <v>4/12/2024</v>
      </c>
      <c r="F161" s="14" t="s">
        <v>132</v>
      </c>
      <c r="G161" s="16">
        <v>45632</v>
      </c>
      <c r="H16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SILVICULTURALES"",IMPORTRANGE(""https://docs.google.com/spreadsheets/d/18hc1ThpynOhUtyhuT564QZl72UkcAvN9SR3rBE8cm4o/edit#gid=476496681"",""2024!C:C"")=B134)))"),"1")</f>
        <v>1</v>
      </c>
      <c r="I16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SILVICULTURALES"",IMPORTRANGE(""https://docs.google.com/spreadsheets/d/18hc1ThpynOhUtyhuT564QZl72UkcAvN9SR3rBE8cm4o/edit#gid=476496681"",""2024!C:C"")=B134)))"),"PÚBLICO")</f>
        <v>PÚBLICO</v>
      </c>
      <c r="J16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SILVICULTURALES"",IMPORTRANGE(""https://docs.google.com/spreadsheets/d/18hc1ThpynOhUtyhuT564QZl72UkcAvN9SR3rBE8cm4o/edit#gid=476496681"",""2024!C:C"")=B134)))"),"CIUDADELA COMERCIAL UNICENTRO - PROPIEDAD HORIZONTAL")</f>
        <v>CIUDADELA COMERCIAL UNICENTRO - PROPIEDAD HORIZONTAL</v>
      </c>
      <c r="K16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SILVICULTURALES"",IMPORTRANGE(""https://docs.google.com/spreadsheets/d/18hc1ThpynOhUtyhuT564QZl72UkcAvN9SR3rBE8cm4o/edit#gid=476496681"",""2024!C:C"")=B134)))"),"AV KR  15  124   30")</f>
        <v>AV KR  15  124   30</v>
      </c>
      <c r="L161" s="18" t="s">
        <v>3934</v>
      </c>
      <c r="M161" s="19" t="s">
        <v>3806</v>
      </c>
      <c r="N161" s="20" t="s">
        <v>4001</v>
      </c>
      <c r="O161" s="14" t="s">
        <v>4002</v>
      </c>
      <c r="P161" s="21" t="s">
        <v>4000</v>
      </c>
    </row>
    <row r="162" spans="1:16" ht="24" x14ac:dyDescent="0.25">
      <c r="A162" s="13">
        <v>2024</v>
      </c>
      <c r="B162" s="14" t="str">
        <f>IF(F162="","",CONCATENATE(F162,"/",YEAR(G162)))</f>
        <v>01945/2024</v>
      </c>
      <c r="C16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SILVICULTURALES"",IMPORTRANGE(""https://docs.google.com/spreadsheets/d/18hc1ThpynOhUtyhuT564QZl72UkcAvN9SR3rBE8cm4o/edit#gid=476496681"",""2024!C:C"")=B135)))"),"2024EE258125")</f>
        <v>2024EE258125</v>
      </c>
      <c r="D16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SILVICULTURALES"",IMPORTRANGE(""https://docs.google.com/spreadsheets/d/18hc1ThpynOhUtyhuT564QZl72UkcAvN9SR3rBE8cm4o/edit#gid=476496681"",""2024!C:C"")=B135)))"),"SSFFS-10707")</f>
        <v>SSFFS-10707</v>
      </c>
      <c r="E16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SILVICULTURALES"",IMPORTRANGE(""https://docs.google.com/spreadsheets/d/18hc1ThpynOhUtyhuT564QZl72UkcAvN9SR3rBE8cm4o/edit#gid=476496681"",""2024!C:C"")=B135)))"),"5/12/2024")</f>
        <v>5/12/2024</v>
      </c>
      <c r="F162" s="14" t="s">
        <v>133</v>
      </c>
      <c r="G162" s="16">
        <v>45635</v>
      </c>
      <c r="H16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SILVICULTURALES"",IMPORTRANGE(""https://docs.google.com/spreadsheets/d/18hc1ThpynOhUtyhuT564QZl72UkcAvN9SR3rBE8cm4o/edit#gid=476496681"",""2024!C:C"")=B135)))"),"7")</f>
        <v>7</v>
      </c>
      <c r="I16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SILVICULTURALES"",IMPORTRANGE(""https://docs.google.com/spreadsheets/d/18hc1ThpynOhUtyhuT564QZl72UkcAvN9SR3rBE8cm4o/edit#gid=476496681"",""2024!C:C"")=B135)))"),"PRIVADO")</f>
        <v>PRIVADO</v>
      </c>
      <c r="J16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SILVICULTURALES"",IMPORTRANGE(""https://docs.google.com/spreadsheets/d/18hc1ThpynOhUtyhuT564QZl72UkcAvN9SR3rBE8cm4o/edit#gid=476496681"",""2024!C:C"")=B135)))"),"CONSTRUCTORA CAPITAL BOGOTÁ S.A.S")</f>
        <v>CONSTRUCTORA CAPITAL BOGOTÁ S.A.S</v>
      </c>
      <c r="K16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SILVICULTURALES"",IMPORTRANGE(""https://docs.google.com/spreadsheets/d/18hc1ThpynOhUtyhuT564QZl72UkcAvN9SR3rBE8cm4o/edit#gid=476496681"",""2024!C:C"")=B135)))"),"CL89 A Sur  93 D - 98")</f>
        <v>CL89 A Sur  93 D - 98</v>
      </c>
      <c r="L162" s="18" t="s">
        <v>3935</v>
      </c>
      <c r="M162" s="19" t="s">
        <v>3807</v>
      </c>
      <c r="N162" s="20" t="s">
        <v>3787</v>
      </c>
      <c r="O162" s="14" t="s">
        <v>3787</v>
      </c>
      <c r="P162" s="21" t="s">
        <v>3787</v>
      </c>
    </row>
    <row r="163" spans="1:16" ht="24" x14ac:dyDescent="0.25">
      <c r="A163" s="13">
        <v>2024</v>
      </c>
      <c r="B163" s="14" t="str">
        <f>IF(F163="","",CONCATENATE(F163,"/",YEAR(G163)))</f>
        <v>1964 /2024</v>
      </c>
      <c r="C16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SILVICULTURALES"",IMPORTRANGE(""https://docs.google.com/spreadsheets/d/18hc1ThpynOhUtyhuT564QZl72UkcAvN9SR3rBE8cm4o/edit#gid=476496681"",""2024!C:C"")=B136)))"),"2024EE261040")</f>
        <v>2024EE261040</v>
      </c>
      <c r="D16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SILVICULTURALES"",IMPORTRANGE(""https://docs.google.com/spreadsheets/d/18hc1ThpynOhUtyhuT564QZl72UkcAvN9SR3rBE8cm4o/edit#gid=476496681"",""2024!C:C"")=B136)))")," SSFFS-10172")</f>
        <v xml:space="preserve"> SSFFS-10172</v>
      </c>
      <c r="E16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SILVICULTURALES"",IMPORTRANGE(""https://docs.google.com/spreadsheets/d/18hc1ThpynOhUtyhuT564QZl72UkcAvN9SR3rBE8cm4o/edit#gid=476496681"",""2024!C:C"")=B136)))"),"19/11/2024")</f>
        <v>19/11/2024</v>
      </c>
      <c r="F163" s="14" t="s">
        <v>134</v>
      </c>
      <c r="G163" s="16">
        <v>45637</v>
      </c>
      <c r="H16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SILVICULTURALES"",IMPORTRANGE(""https://docs.google.com/spreadsheets/d/18hc1ThpynOhUtyhuT564QZl72UkcAvN9SR3rBE8cm4o/edit#gid=476496681"",""2024!C:C"")=B136)))"),"6")</f>
        <v>6</v>
      </c>
      <c r="I16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SILVICULTURALES"",IMPORTRANGE(""https://docs.google.com/spreadsheets/d/18hc1ThpynOhUtyhuT564QZl72UkcAvN9SR3rBE8cm4o/edit#gid=476496681"",""2024!C:C"")=B136)))"),"PÚBLICO")</f>
        <v>PÚBLICO</v>
      </c>
      <c r="J16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SILVICULTURALES"",IMPORTRANGE(""https://docs.google.com/spreadsheets/d/18hc1ThpynOhUtyhuT564QZl72UkcAvN9SR3rBE8cm4o/edit#gid=476496681"",""2024!C:C"")=B136)))"),"FONDO DE DESARROLLO LOCAL DE TUNJUELITO")</f>
        <v>FONDO DE DESARROLLO LOCAL DE TUNJUELITO</v>
      </c>
      <c r="K16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SILVICULTURALES"",IMPORTRANGE(""https://docs.google.com/spreadsheets/d/18hc1ThpynOhUtyhuT564QZl72UkcAvN9SR3rBE8cm4o/edit#gid=476496681"",""2024!C:C"")=B136)))"),"DG 53 Sur KR  61 Y K58 DG 51 B Sur")</f>
        <v>DG 53 Sur KR  61 Y K58 DG 51 B Sur</v>
      </c>
      <c r="L163" s="18" t="s">
        <v>3936</v>
      </c>
      <c r="M163" s="19">
        <v>62.92</v>
      </c>
      <c r="N163" s="20" t="s">
        <v>3787</v>
      </c>
      <c r="O163" s="14" t="s">
        <v>3787</v>
      </c>
      <c r="P163" s="21" t="s">
        <v>3787</v>
      </c>
    </row>
    <row r="164" spans="1:16" ht="36" x14ac:dyDescent="0.25">
      <c r="A164" s="13">
        <v>2024</v>
      </c>
      <c r="B164" s="14" t="str">
        <f>IF(F164="","",CONCATENATE(F164,"/",YEAR(G164)))</f>
        <v>2004/2024</v>
      </c>
      <c r="C16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SILVICULTURALES"",IMPORTRANGE(""https://docs.google.com/spreadsheets/d/18hc1ThpynOhUtyhuT564QZl72UkcAvN9SR3rBE8cm4o/edit#gid=476496681"",""2024!C:C"")=B137)))"),"2024EE263974")</f>
        <v>2024EE263974</v>
      </c>
      <c r="D16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SILVICULTURALES"",IMPORTRANGE(""https://docs.google.com/spreadsheets/d/18hc1ThpynOhUtyhuT564QZl72UkcAvN9SR3rBE8cm4o/edit#gid=476496681"",""2024!C:C"")=B137)))"),"SFFS-10879")</f>
        <v>SFFS-10879</v>
      </c>
      <c r="E16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SILVICULTURALES"",IMPORTRANGE(""https://docs.google.com/spreadsheets/d/18hc1ThpynOhUtyhuT564QZl72UkcAvN9SR3rBE8cm4o/edit#gid=476496681"",""2024!C:C"")=B137)))"),"11/12/2024")</f>
        <v>11/12/2024</v>
      </c>
      <c r="F164" s="14" t="s">
        <v>135</v>
      </c>
      <c r="G164" s="16">
        <v>45642</v>
      </c>
      <c r="H16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SILVICULTURALES"",IMPORTRANGE(""https://docs.google.com/spreadsheets/d/18hc1ThpynOhUtyhuT564QZl72UkcAvN9SR3rBE8cm4o/edit#gid=476496681"",""2024!C:C"")=B137)))"),"10")</f>
        <v>10</v>
      </c>
      <c r="I16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SILVICULTURALES"",IMPORTRANGE(""https://docs.google.com/spreadsheets/d/18hc1ThpynOhUtyhuT564QZl72UkcAvN9SR3rBE8cm4o/edit#gid=476496681"",""2024!C:C"")=B137)))"),"PÚBLICO")</f>
        <v>PÚBLICO</v>
      </c>
      <c r="J16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SILVICULTURALES"",IMPORTRANGE(""https://docs.google.com/spreadsheets/d/18hc1ThpynOhUtyhuT564QZl72UkcAvN9SR3rBE8cm4o/edit#gid=476496681"",""2024!C:C"")=B137)))"),"INSTITUTO DE DESARROLLO URBANO - IDU")</f>
        <v>INSTITUTO DE DESARROLLO URBANO - IDU</v>
      </c>
      <c r="K16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SILVICULTURALES"",IMPORTRANGE(""https://docs.google.com/spreadsheets/d/18hc1ThpynOhUtyhuT564QZl72UkcAvN9SR3rBE8cm4o/edit#gid=476496681"",""2024!C:C"")=B137)))"),"Carrera 112 A entre la Calle 78 y la Calle 80")</f>
        <v>Carrera 112 A entre la Calle 78 y la Calle 80</v>
      </c>
      <c r="L164" s="18" t="s">
        <v>3937</v>
      </c>
      <c r="M164" s="19">
        <v>35.57</v>
      </c>
      <c r="N164" s="20" t="s">
        <v>3787</v>
      </c>
      <c r="O164" s="14" t="s">
        <v>3787</v>
      </c>
      <c r="P164" s="21" t="s">
        <v>3787</v>
      </c>
    </row>
    <row r="165" spans="1:16" ht="24" x14ac:dyDescent="0.25">
      <c r="A165" s="13">
        <v>2024</v>
      </c>
      <c r="B165" s="14" t="str">
        <f>IF(F165="","",CONCATENATE(F165,"/",YEAR(G165)))</f>
        <v>2015/2024</v>
      </c>
      <c r="C16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SILVICULTURALES"",IMPORTRANGE(""https://docs.google.com/spreadsheets/d/18hc1ThpynOhUtyhuT564QZl72UkcAvN9SR3rBE8cm4o/edit#gid=476496681"",""2024!C:C"")=B139)))"),"	2024EE265080")</f>
        <v xml:space="preserve">	2024EE265080</v>
      </c>
      <c r="D16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SILVICULTURALES"",IMPORTRANGE(""https://docs.google.com/spreadsheets/d/18hc1ThpynOhUtyhuT564QZl72UkcAvN9SR3rBE8cm4o/edit#gid=476496681"",""2024!C:C"")=B139)))")," SSFFS-10875")</f>
        <v xml:space="preserve"> SSFFS-10875</v>
      </c>
      <c r="E16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SILVICULTURALES"",IMPORTRANGE(""https://docs.google.com/spreadsheets/d/18hc1ThpynOhUtyhuT564QZl72UkcAvN9SR3rBE8cm4o/edit#gid=476496681"",""2024!C:C"")=B139)))"),"15/12/2024")</f>
        <v>15/12/2024</v>
      </c>
      <c r="F165" s="14" t="s">
        <v>136</v>
      </c>
      <c r="G165" s="16">
        <v>45642</v>
      </c>
      <c r="H16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SILVICULTURALES"",IMPORTRANGE(""https://docs.google.com/spreadsheets/d/18hc1ThpynOhUtyhuT564QZl72UkcAvN9SR3rBE8cm4o/edit#gid=476496681"",""2024!C:C"")=B139)))"),"11")</f>
        <v>11</v>
      </c>
      <c r="I16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SILVICULTURALES"",IMPORTRANGE(""https://docs.google.com/spreadsheets/d/18hc1ThpynOhUtyhuT564QZl72UkcAvN9SR3rBE8cm4o/edit#gid=476496681"",""2024!C:C"")=B139)))"),"PRIVADO")</f>
        <v>PRIVADO</v>
      </c>
      <c r="J16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SILVICULTURALES"",IMPORTRANGE(""https://docs.google.com/spreadsheets/d/18hc1ThpynOhUtyhuT564QZl72UkcAvN9SR3rBE8cm4o/edit#gid=476496681"",""2024!C:C"")=B139)))"),"CONSTRUCTORA CONCONCRETO S.A")</f>
        <v>CONSTRUCTORA CONCONCRETO S.A</v>
      </c>
      <c r="K16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SILVICULTURALES"",IMPORTRANGE(""https://docs.google.com/spreadsheets/d/18hc1ThpynOhUtyhuT564QZl72UkcAvN9SR3rBE8cm4o/edit#gid=476496681"",""2024!C:C"")=B139)))"),"AV CL 235  52  65")</f>
        <v>AV CL 235  52  65</v>
      </c>
      <c r="L165" s="18" t="s">
        <v>3938</v>
      </c>
      <c r="M165" s="19" t="s">
        <v>3808</v>
      </c>
      <c r="N165" s="20" t="s">
        <v>3787</v>
      </c>
      <c r="O165" s="14" t="s">
        <v>3787</v>
      </c>
      <c r="P165" s="21" t="s">
        <v>3787</v>
      </c>
    </row>
    <row r="166" spans="1:16" ht="36" x14ac:dyDescent="0.25">
      <c r="A166" s="13">
        <v>2024</v>
      </c>
      <c r="B166" s="14" t="str">
        <f>IF(F166="","",CONCATENATE(F166,"/",YEAR(G166)))</f>
        <v>2144/2024</v>
      </c>
      <c r="C166"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SILVICULTURALES"",IMPORTRANGE(""https://docs.google.com/spreadsheets/d/18hc1ThpynOhUtyhuT564QZl72UkcAvN9SR3rBE8cm4o/edit#gid=476496681"",""2024!C:C"")=B140)))"),"2024EE272370")</f>
        <v>2024EE272370</v>
      </c>
      <c r="D166"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SILVICULTURALES"",IMPORTRANGE(""https://docs.google.com/spreadsheets/d/18hc1ThpynOhUtyhuT564QZl72UkcAvN9SR3rBE8cm4o/edit#gid=476496681"",""2024!C:C"")=B140)))"),"SSFFS-10975")</f>
        <v>SSFFS-10975</v>
      </c>
      <c r="E166"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SILVICULTURALES"",IMPORTRANGE(""https://docs.google.com/spreadsheets/d/18hc1ThpynOhUtyhuT564QZl72UkcAvN9SR3rBE8cm4o/edit#gid=476496681"",""2024!C:C"")=B140)))"),"16/12/2024")</f>
        <v>16/12/2024</v>
      </c>
      <c r="F166" s="14" t="s">
        <v>137</v>
      </c>
      <c r="G166" s="16">
        <v>45649</v>
      </c>
      <c r="H166"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SILVICULTURALES"",IMPORTRANGE(""https://docs.google.com/spreadsheets/d/18hc1ThpynOhUtyhuT564QZl72UkcAvN9SR3rBE8cm4o/edit#gid=476496681"",""2024!C:C"")=B140)))"),"7
8")</f>
        <v>7
8</v>
      </c>
      <c r="I166"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SILVICULTURALES"",IMPORTRANGE(""https://docs.google.com/spreadsheets/d/18hc1ThpynOhUtyhuT564QZl72UkcAvN9SR3rBE8cm4o/edit#gid=476496681"",""2024!C:C"")=B140)))"),"PÚBLICO")</f>
        <v>PÚBLICO</v>
      </c>
      <c r="J166"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SILVICULTURALES"",IMPORTRANGE(""https://docs.google.com/spreadsheets/d/18hc1ThpynOhUtyhuT564QZl72UkcAvN9SR3rBE8cm4o/edit#gid=476496681"",""2024!C:C"")=B140)))"),"INSTITUTO DE DESARROLLO URBANO - IDU")</f>
        <v>INSTITUTO DE DESARROLLO URBANO - IDU</v>
      </c>
      <c r="K166"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SILVICULTURALES"",IMPORTRANGE(""https://docs.google.com/spreadsheets/d/18hc1ThpynOhUtyhuT564QZl72UkcAvN9SR3rBE8cm4o/edit#gid=476496681"",""2024!C:C"")=B140)))"),"KR 68 DESDE LA KR 9 HASTA LA AUTOPISTA SUR")</f>
        <v>KR 68 DESDE LA KR 9 HASTA LA AUTOPISTA SUR</v>
      </c>
      <c r="L166" s="18" t="s">
        <v>3939</v>
      </c>
      <c r="M166" s="19" t="s">
        <v>3809</v>
      </c>
      <c r="N166" s="20" t="s">
        <v>3787</v>
      </c>
      <c r="O166" s="14" t="s">
        <v>3787</v>
      </c>
      <c r="P166" s="21" t="s">
        <v>3787</v>
      </c>
    </row>
    <row r="167" spans="1:16" ht="24" x14ac:dyDescent="0.25">
      <c r="A167" s="13">
        <v>2024</v>
      </c>
      <c r="B167" s="14" t="str">
        <f>IF(F167="","",CONCATENATE(F167,"/",YEAR(G167)))</f>
        <v>02148/2024</v>
      </c>
      <c r="C167"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SILVICULTURALES"",IMPORTRANGE(""https://docs.google.com/spreadsheets/d/18hc1ThpynOhUtyhuT564QZl72UkcAvN9SR3rBE8cm4o/edit#gid=476496681"",""2024!C:C"")=B143)))"),"2024EE272594")</f>
        <v>2024EE272594</v>
      </c>
      <c r="D167"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SILVICULTURALES"",IMPORTRANGE(""https://docs.google.com/spreadsheets/d/18hc1ThpynOhUtyhuT564QZl72UkcAvN9SR3rBE8cm4o/edit#gid=476496681"",""2024!C:C"")=B143)))"),"SSFFS-10977")</f>
        <v>SSFFS-10977</v>
      </c>
      <c r="E167"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SILVICULTURALES"",IMPORTRANGE(""https://docs.google.com/spreadsheets/d/18hc1ThpynOhUtyhuT564QZl72UkcAvN9SR3rBE8cm4o/edit#gid=476496681"",""2024!C:C"")=B143)))"),"16/12/2024")</f>
        <v>16/12/2024</v>
      </c>
      <c r="F167" s="14" t="s">
        <v>138</v>
      </c>
      <c r="G167" s="16">
        <v>45649</v>
      </c>
      <c r="H167"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SILVICULTURALES"",IMPORTRANGE(""https://docs.google.com/spreadsheets/d/18hc1ThpynOhUtyhuT564QZl72UkcAvN9SR3rBE8cm4o/edit#gid=476496681"",""2024!C:C"")=B143)))"),"1")</f>
        <v>1</v>
      </c>
      <c r="I167"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SILVICULTURALES"",IMPORTRANGE(""https://docs.google.com/spreadsheets/d/18hc1ThpynOhUtyhuT564QZl72UkcAvN9SR3rBE8cm4o/edit#gid=476496681"",""2024!C:C"")=B143)))"),"PRIVADO")</f>
        <v>PRIVADO</v>
      </c>
      <c r="J167"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SILVICULTURALES"",IMPORTRANGE(""https://docs.google.com/spreadsheets/d/18hc1ThpynOhUtyhuT564QZl72UkcAvN9SR3rBE8cm4o/edit#gid=476496681"",""2024!C:C"")=B143)))"),"PRAGA INVERSIONES INMOBILIARIAS S.A.S")</f>
        <v>PRAGA INVERSIONES INMOBILIARIAS S.A.S</v>
      </c>
      <c r="K167"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SILVICULTURALES"",IMPORTRANGE(""https://docs.google.com/spreadsheets/d/18hc1ThpynOhUtyhuT564QZl72UkcAvN9SR3rBE8cm4o/edit#gid=476496681"",""2024!C:C"")=B143)))"),"KR 22 142 - 43")</f>
        <v>KR 22 142 - 43</v>
      </c>
      <c r="L167" s="18" t="s">
        <v>3940</v>
      </c>
      <c r="M167" s="19" t="s">
        <v>3810</v>
      </c>
      <c r="N167" s="20" t="s">
        <v>3787</v>
      </c>
      <c r="O167" s="14" t="s">
        <v>3787</v>
      </c>
      <c r="P167" s="21" t="s">
        <v>3787</v>
      </c>
    </row>
    <row r="168" spans="1:16" ht="36" x14ac:dyDescent="0.25">
      <c r="A168" s="13">
        <v>2024</v>
      </c>
      <c r="B168" s="14" t="str">
        <f>IF(F168="","",CONCATENATE(F168,"/",YEAR(G168)))</f>
        <v>2149/2024</v>
      </c>
      <c r="C168"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SILVICULTURALES"",IMPORTRANGE(""https://docs.google.com/spreadsheets/d/18hc1ThpynOhUtyhuT564QZl72UkcAvN9SR3rBE8cm4o/edit#gid=476496681"",""2024!C:C"")=B144)))"),"2024EE272596")</f>
        <v>2024EE272596</v>
      </c>
      <c r="D168"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SILVICULTURALES"",IMPORTRANGE(""https://docs.google.com/spreadsheets/d/18hc1ThpynOhUtyhuT564QZl72UkcAvN9SR3rBE8cm4o/edit#gid=476496681"",""2024!C:C"")=B144)))"),"SSFFS-09321")</f>
        <v>SSFFS-09321</v>
      </c>
      <c r="E168"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SILVICULTURALES"",IMPORTRANGE(""https://docs.google.com/spreadsheets/d/18hc1ThpynOhUtyhuT564QZl72UkcAvN9SR3rBE8cm4o/edit#gid=476496681"",""2024!C:C"")=B144)))"),"24/10/2024")</f>
        <v>24/10/2024</v>
      </c>
      <c r="F168" s="14" t="s">
        <v>139</v>
      </c>
      <c r="G168" s="16">
        <v>45649</v>
      </c>
      <c r="H168"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SILVICULTURALES"",IMPORTRANGE(""https://docs.google.com/spreadsheets/d/18hc1ThpynOhUtyhuT564QZl72UkcAvN9SR3rBE8cm4o/edit#gid=476496681"",""2024!C:C"")=B144)))"),"16")</f>
        <v>16</v>
      </c>
      <c r="I168"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SILVICULTURALES"",IMPORTRANGE(""https://docs.google.com/spreadsheets/d/18hc1ThpynOhUtyhuT564QZl72UkcAvN9SR3rBE8cm4o/edit#gid=476496681"",""2024!C:C"")=B144)))"),"PRIVADO")</f>
        <v>PRIVADO</v>
      </c>
      <c r="J168"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SILVICULTURALES"",IMPORTRANGE(""https://docs.google.com/spreadsheets/d/18hc1ThpynOhUtyhuT564QZl72UkcAvN9SR3rBE8cm4o/edit#gid=476496681"",""2024!C:C"")=B144)))"),"MARIA CRISTINA SARMIENTO DE CRISTANCHO")</f>
        <v>MARIA CRISTINA SARMIENTO DE CRISTANCHO</v>
      </c>
      <c r="K168"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SILVICULTURALES"",IMPORTRANGE(""https://docs.google.com/spreadsheets/d/18hc1ThpynOhUtyhuT564QZl72UkcAvN9SR3rBE8cm4o/edit#gid=476496681"",""2024!C:C"")=B144)))"),"CL 1 A SUR 53 A - 19")</f>
        <v>CL 1 A SUR 53 A - 19</v>
      </c>
      <c r="L168" s="18" t="s">
        <v>3941</v>
      </c>
      <c r="M168" s="19" t="s">
        <v>3811</v>
      </c>
      <c r="N168" s="20" t="s">
        <v>3787</v>
      </c>
      <c r="O168" s="14" t="s">
        <v>3787</v>
      </c>
      <c r="P168" s="21" t="s">
        <v>3787</v>
      </c>
    </row>
    <row r="169" spans="1:16" ht="60" x14ac:dyDescent="0.25">
      <c r="A169" s="13">
        <v>2024</v>
      </c>
      <c r="B169" s="14" t="str">
        <f>IF(F169="","",CONCATENATE(F169,"/",YEAR(G169)))</f>
        <v>2159/2024</v>
      </c>
      <c r="C169"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SILVICULTURALES"",IMPORTRANGE(""https://docs.google.com/spreadsheets/d/18hc1ThpynOhUtyhuT564QZl72UkcAvN9SR3rBE8cm4o/edit#gid=476496681"",""2024!C:C"")=B145)))"),"2024EE273057")</f>
        <v>2024EE273057</v>
      </c>
      <c r="D169"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SILVICULTURALES"",IMPORTRANGE(""https://docs.google.com/spreadsheets/d/18hc1ThpynOhUtyhuT564QZl72UkcAvN9SR3rBE8cm4o/edit#gid=476496681"",""2024!C:C"")=B145)))"),"SSFFS-10976")</f>
        <v>SSFFS-10976</v>
      </c>
      <c r="E169"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SILVICULTURALES"",IMPORTRANGE(""https://docs.google.com/spreadsheets/d/18hc1ThpynOhUtyhuT564QZl72UkcAvN9SR3rBE8cm4o/edit#gid=476496681"",""2024!C:C"")=B145)))"),"16/09/2024")</f>
        <v>16/09/2024</v>
      </c>
      <c r="F169" s="14" t="s">
        <v>140</v>
      </c>
      <c r="G169" s="16">
        <v>45650</v>
      </c>
      <c r="H169"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SILVICULTURALES"",IMPORTRANGE(""https://docs.google.com/spreadsheets/d/18hc1ThpynOhUtyhuT564QZl72UkcAvN9SR3rBE8cm4o/edit#gid=476496681"",""2024!C:C"")=B145)))"),"1")</f>
        <v>1</v>
      </c>
      <c r="I169"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SILVICULTURALES"",IMPORTRANGE(""https://docs.google.com/spreadsheets/d/18hc1ThpynOhUtyhuT564QZl72UkcAvN9SR3rBE8cm4o/edit#gid=476496681"",""2024!C:C"")=B145)))"),"PRIVADO")</f>
        <v>PRIVADO</v>
      </c>
      <c r="J169"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SILVICULTURALES"",IMPORTRANGE(""https://docs.google.com/spreadsheets/d/18hc1ThpynOhUtyhuT564QZl72UkcAvN9SR3rBE8cm4o/edit#gid=476496681"",""2024!C:C"")=B145)))"),"UNIDAD ADMINISTRATIVA ESPECIAL DE REHABILITACIÓN Y
MANTENIMIENTO VIAL")</f>
        <v>UNIDAD ADMINISTRATIVA ESPECIAL DE REHABILITACIÓN Y
MANTENIMIENTO VIAL</v>
      </c>
      <c r="K169"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SILVICULTURALES"",IMPORTRANGE(""https://docs.google.com/spreadsheets/d/18hc1ThpynOhUtyhuT564QZl72UkcAvN9SR3rBE8cm4o/edit#gid=476496681"",""2024!C:C"")=B145)))"),"KR 192  19 - 43")</f>
        <v>KR 192  19 - 43</v>
      </c>
      <c r="L169" s="18" t="s">
        <v>3942</v>
      </c>
      <c r="M169" s="19" t="s">
        <v>3812</v>
      </c>
      <c r="N169" s="20" t="s">
        <v>3787</v>
      </c>
      <c r="O169" s="14" t="s">
        <v>3787</v>
      </c>
      <c r="P169" s="21" t="s">
        <v>3787</v>
      </c>
    </row>
    <row r="170" spans="1:16" ht="36" x14ac:dyDescent="0.25">
      <c r="A170" s="13">
        <v>2024</v>
      </c>
      <c r="B170" s="14" t="str">
        <f>IF(F170="","",CONCATENATE(F170,"/",YEAR(G170)))</f>
        <v>2160/2024</v>
      </c>
      <c r="C170"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SILVICULTURALES"",IMPORTRANGE(""https://docs.google.com/spreadsheets/d/18hc1ThpynOhUtyhuT564QZl72UkcAvN9SR3rBE8cm4o/edit#gid=476496681"",""2024!C:C"")=B146)))"),"2024EE273059")</f>
        <v>2024EE273059</v>
      </c>
      <c r="D170"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SILVICULTURALES"",IMPORTRANGE(""https://docs.google.com/spreadsheets/d/18hc1ThpynOhUtyhuT564QZl72UkcAvN9SR3rBE8cm4o/edit#gid=476496681"",""2024!C:C"")=B146)))"),"SSFFS10955")</f>
        <v>SSFFS10955</v>
      </c>
      <c r="E170"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SILVICULTURALES"",IMPORTRANGE(""https://docs.google.com/spreadsheets/d/18hc1ThpynOhUtyhuT564QZl72UkcAvN9SR3rBE8cm4o/edit#gid=476496681"",""2024!C:C"")=B146)))"),"16/12/2024")</f>
        <v>16/12/2024</v>
      </c>
      <c r="F170" s="14" t="s">
        <v>141</v>
      </c>
      <c r="G170" s="16">
        <v>45650</v>
      </c>
      <c r="H170"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SILVICULTURALES"",IMPORTRANGE(""https://docs.google.com/spreadsheets/d/18hc1ThpynOhUtyhuT564QZl72UkcAvN9SR3rBE8cm4o/edit#gid=476496681"",""2024!C:C"")=B146)))"),"18")</f>
        <v>18</v>
      </c>
      <c r="I170"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SILVICULTURALES"",IMPORTRANGE(""https://docs.google.com/spreadsheets/d/18hc1ThpynOhUtyhuT564QZl72UkcAvN9SR3rBE8cm4o/edit#gid=476496681"",""2024!C:C"")=B146)))"),"PÚBLICO")</f>
        <v>PÚBLICO</v>
      </c>
      <c r="J170"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SILVICULTURALES"",IMPORTRANGE(""https://docs.google.com/spreadsheets/d/18hc1ThpynOhUtyhuT564QZl72UkcAvN9SR3rBE8cm4o/edit#gid=476496681"",""2024!C:C"")=B146)))"),"SECRETARÍA DE EDUCACIÓN DEL DISTRITO")</f>
        <v>SECRETARÍA DE EDUCACIÓN DEL DISTRITO</v>
      </c>
      <c r="K170"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SILVICULTURALES"",IMPORTRANGE(""https://docs.google.com/spreadsheets/d/18hc1ThpynOhUtyhuT564QZl72UkcAvN9SR3rBE8cm4o/edit#gid=476496681"",""2024!C:C"")=B146)))"),"DG 45 Bis Sur 13 F - 12")</f>
        <v>DG 45 Bis Sur 13 F - 12</v>
      </c>
      <c r="L170" s="18" t="s">
        <v>3943</v>
      </c>
      <c r="M170" s="19" t="s">
        <v>1446</v>
      </c>
      <c r="N170" s="20" t="s">
        <v>3787</v>
      </c>
      <c r="O170" s="14" t="s">
        <v>3787</v>
      </c>
      <c r="P170" s="21" t="s">
        <v>3787</v>
      </c>
    </row>
    <row r="171" spans="1:16" ht="24" x14ac:dyDescent="0.25">
      <c r="A171" s="13">
        <v>2024</v>
      </c>
      <c r="B171" s="14" t="str">
        <f>IF(F171="","",CONCATENATE(F171,"/",YEAR(G171)))</f>
        <v>02168/2024</v>
      </c>
      <c r="C171"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SILVICULTURALES"",IMPORTRANGE(""https://docs.google.com/spreadsheets/d/18hc1ThpynOhUtyhuT564QZl72UkcAvN9SR3rBE8cm4o/edit#gid=476496681"",""2024!C:C"")=B147)))"),"2024EE274242")</f>
        <v>2024EE274242</v>
      </c>
      <c r="D171"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SILVICULTURALES"",IMPORTRANGE(""https://docs.google.com/spreadsheets/d/18hc1ThpynOhUtyhuT564QZl72UkcAvN9SR3rBE8cm4o/edit#gid=476496681"",""2024!C:C"")=B147)))"),"SSFFS-11107")</f>
        <v>SSFFS-11107</v>
      </c>
      <c r="E171"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SILVICULTURALES"",IMPORTRANGE(""https://docs.google.com/spreadsheets/d/18hc1ThpynOhUtyhuT564QZl72UkcAvN9SR3rBE8cm4o/edit#gid=476496681"",""2024!C:C"")=B147)))"),"19/12/2024")</f>
        <v>19/12/2024</v>
      </c>
      <c r="F171" s="14" t="s">
        <v>142</v>
      </c>
      <c r="G171" s="16">
        <v>45652</v>
      </c>
      <c r="H171"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SILVICULTURALES"",IMPORTRANGE(""https://docs.google.com/spreadsheets/d/18hc1ThpynOhUtyhuT564QZl72UkcAvN9SR3rBE8cm4o/edit#gid=476496681"",""2024!C:C"")=B147)))"),"11")</f>
        <v>11</v>
      </c>
      <c r="I171"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SILVICULTURALES"",IMPORTRANGE(""https://docs.google.com/spreadsheets/d/18hc1ThpynOhUtyhuT564QZl72UkcAvN9SR3rBE8cm4o/edit#gid=476496681"",""2024!C:C"")=B147)))"),"PRIVADO")</f>
        <v>PRIVADO</v>
      </c>
      <c r="J171"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SILVICULTURALES"",IMPORTRANGE(""https://docs.google.com/spreadsheets/d/18hc1ThpynOhUtyhuT564QZl72UkcAvN9SR3rBE8cm4o/edit#gid=476496681"",""2024!C:C"")=B147)))"),"CONSTRUCTORA CONCONCRETO S.A")</f>
        <v>CONSTRUCTORA CONCONCRETO S.A</v>
      </c>
      <c r="K171"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SILVICULTURALES"",IMPORTRANGE(""https://docs.google.com/spreadsheets/d/18hc1ThpynOhUtyhuT564QZl72UkcAvN9SR3rBE8cm4o/edit#gid=476496681"",""2024!C:C"")=B147)))"),"KR 80  147 50")</f>
        <v>KR 80  147 50</v>
      </c>
      <c r="L171" s="18" t="s">
        <v>3944</v>
      </c>
      <c r="M171" s="19">
        <v>3160.4389999999999</v>
      </c>
      <c r="N171" s="20" t="s">
        <v>3787</v>
      </c>
      <c r="O171" s="14" t="s">
        <v>3787</v>
      </c>
      <c r="P171" s="21" t="s">
        <v>3787</v>
      </c>
    </row>
    <row r="172" spans="1:16" ht="36" x14ac:dyDescent="0.25">
      <c r="A172" s="13">
        <v>2024</v>
      </c>
      <c r="B172" s="14" t="str">
        <f>IF(F172="","",CONCATENATE(F172,"/",YEAR(G172)))</f>
        <v>2212/2024</v>
      </c>
      <c r="C172"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SILVICULTURALES"",IMPORTRANGE(""https://docs.google.com/spreadsheets/d/18hc1ThpynOhUtyhuT564QZl72UkcAvN9SR3rBE8cm4o/edit#gid=476496681"",""2024!C:C"")=B148)))"),"2024EE275827")</f>
        <v>2024EE275827</v>
      </c>
      <c r="D172"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SILVICULTURALES"",IMPORTRANGE(""https://docs.google.com/spreadsheets/d/18hc1ThpynOhUtyhuT564QZl72UkcAvN9SR3rBE8cm4o/edit#gid=476496681"",""2024!C:C"")=B148)))")," SSFFS-11149")</f>
        <v xml:space="preserve"> SSFFS-11149</v>
      </c>
      <c r="E172"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SILVICULTURALES"",IMPORTRANGE(""https://docs.google.com/spreadsheets/d/18hc1ThpynOhUtyhuT564QZl72UkcAvN9SR3rBE8cm4o/edit#gid=476496681"",""2024!C:C"")=B148)))"),"23/12/2024")</f>
        <v>23/12/2024</v>
      </c>
      <c r="F172" s="14" t="s">
        <v>143</v>
      </c>
      <c r="G172" s="16">
        <v>45654</v>
      </c>
      <c r="H172"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SILVICULTURALES"",IMPORTRANGE(""https://docs.google.com/spreadsheets/d/18hc1ThpynOhUtyhuT564QZl72UkcAvN9SR3rBE8cm4o/edit#gid=476496681"",""2024!C:C"")=B148)))"),"6")</f>
        <v>6</v>
      </c>
      <c r="I172"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SILVICULTURALES"",IMPORTRANGE(""https://docs.google.com/spreadsheets/d/18hc1ThpynOhUtyhuT564QZl72UkcAvN9SR3rBE8cm4o/edit#gid=476496681"",""2024!C:C"")=B148)))"),"PRIVADO")</f>
        <v>PRIVADO</v>
      </c>
      <c r="J172"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SILVICULTURALES"",IMPORTRANGE(""https://docs.google.com/spreadsheets/d/18hc1ThpynOhUtyhuT564QZl72UkcAvN9SR3rBE8cm4o/edit#gid=476496681"",""2024!C:C"")=B148)))"),"SECRETARIA DE EDUCACION DEL DISTRITO")</f>
        <v>SECRETARIA DE EDUCACION DEL DISTRITO</v>
      </c>
      <c r="K172"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SILVICULTURALES"",IMPORTRANGE(""https://docs.google.com/spreadsheets/d/18hc1ThpynOhUtyhuT564QZl72UkcAvN9SR3rBE8cm4o/edit#gid=476496681"",""2024!C:C"")=B148)))"),"CL  58 Sur  19 B 25")</f>
        <v>CL  58 Sur  19 B 25</v>
      </c>
      <c r="L172" s="18" t="s">
        <v>3945</v>
      </c>
      <c r="M172" s="19" t="s">
        <v>3813</v>
      </c>
      <c r="N172" s="20" t="s">
        <v>3787</v>
      </c>
      <c r="O172" s="14" t="s">
        <v>3787</v>
      </c>
      <c r="P172" s="21" t="s">
        <v>3787</v>
      </c>
    </row>
    <row r="173" spans="1:16" ht="36" x14ac:dyDescent="0.25">
      <c r="A173" s="13">
        <v>2024</v>
      </c>
      <c r="B173" s="14" t="str">
        <f>IF(F173="","",CONCATENATE(F173,"/",YEAR(G173)))</f>
        <v>2214/2024</v>
      </c>
      <c r="C173"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SILVICULTURALES"",IMPORTRANGE(""https://docs.google.com/spreadsheets/d/18hc1ThpynOhUtyhuT564QZl72UkcAvN9SR3rBE8cm4o/edit#gid=476496681"",""2024!C:C"")=B150)))"),"2024EE275834")</f>
        <v>2024EE275834</v>
      </c>
      <c r="D173"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SILVICULTURALES"",IMPORTRANGE(""https://docs.google.com/spreadsheets/d/18hc1ThpynOhUtyhuT564QZl72UkcAvN9SR3rBE8cm4o/edit#gid=476496681"",""2024!C:C"")=B150)))")," SSFFS-11147")</f>
        <v xml:space="preserve"> SSFFS-11147</v>
      </c>
      <c r="E173"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SILVICULTURALES"",IMPORTRANGE(""https://docs.google.com/spreadsheets/d/18hc1ThpynOhUtyhuT564QZl72UkcAvN9SR3rBE8cm4o/edit#gid=476496681"",""2024!C:C"")=B150)))"),"236/12/2024")</f>
        <v>236/12/2024</v>
      </c>
      <c r="F173" s="14" t="s">
        <v>144</v>
      </c>
      <c r="G173" s="16">
        <v>45654</v>
      </c>
      <c r="H173"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SILVICULTURALES"",IMPORTRANGE(""https://docs.google.com/spreadsheets/d/18hc1ThpynOhUtyhuT564QZl72UkcAvN9SR3rBE8cm4o/edit#gid=476496681"",""2024!C:C"")=B150)))"),"7")</f>
        <v>7</v>
      </c>
      <c r="I173"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SILVICULTURALES"",IMPORTRANGE(""https://docs.google.com/spreadsheets/d/18hc1ThpynOhUtyhuT564QZl72UkcAvN9SR3rBE8cm4o/edit#gid=476496681"",""2024!C:C"")=B150)))"),"PRIVADO")</f>
        <v>PRIVADO</v>
      </c>
      <c r="J173"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SILVICULTURALES"",IMPORTRANGE(""https://docs.google.com/spreadsheets/d/18hc1ThpynOhUtyhuT564QZl72UkcAvN9SR3rBE8cm4o/edit#gid=476496681"",""2024!C:C"")=B150)))"),"SECRETARIA DE EDUCACION DEL DISTRITO")</f>
        <v>SECRETARIA DE EDUCACION DEL DISTRITO</v>
      </c>
      <c r="K173"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SILVICULTURALES"",IMPORTRANGE(""https://docs.google.com/spreadsheets/d/18hc1ThpynOhUtyhuT564QZl72UkcAvN9SR3rBE8cm4o/edit#gid=476496681"",""2024!C:C"")=B150)))"),"KR 98  54  45 Sur")</f>
        <v>KR 98  54  45 Sur</v>
      </c>
      <c r="L173" s="18" t="s">
        <v>3946</v>
      </c>
      <c r="M173" s="19" t="s">
        <v>3814</v>
      </c>
      <c r="N173" s="20" t="s">
        <v>3787</v>
      </c>
      <c r="O173" s="14" t="s">
        <v>3787</v>
      </c>
      <c r="P173" s="21" t="s">
        <v>3787</v>
      </c>
    </row>
    <row r="174" spans="1:16" ht="24" x14ac:dyDescent="0.25">
      <c r="A174" s="13">
        <v>2024</v>
      </c>
      <c r="B174" s="14" t="str">
        <f>IF(F174="","",CONCATENATE(F174,"/",YEAR(G174)))</f>
        <v>2215/2024</v>
      </c>
      <c r="C174"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SILVICULTURALES"",IMPORTRANGE(""https://docs.google.com/spreadsheets/d/18hc1ThpynOhUtyhuT564QZl72UkcAvN9SR3rBE8cm4o/edit#gid=476496681"",""2024!C:C"")=B151)))"),"2024EE275877")</f>
        <v>2024EE275877</v>
      </c>
      <c r="D174"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SILVICULTURALES"",IMPORTRANGE(""https://docs.google.com/spreadsheets/d/18hc1ThpynOhUtyhuT564QZl72UkcAvN9SR3rBE8cm4o/edit#gid=476496681"",""2024!C:C"")=B151)))")," SSFFS-11146")</f>
        <v xml:space="preserve"> SSFFS-11146</v>
      </c>
      <c r="E174"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SILVICULTURALES"",IMPORTRANGE(""https://docs.google.com/spreadsheets/d/18hc1ThpynOhUtyhuT564QZl72UkcAvN9SR3rBE8cm4o/edit#gid=476496681"",""2024!C:C"")=B151)))"),"23/12/2024")</f>
        <v>23/12/2024</v>
      </c>
      <c r="F174" s="14" t="s">
        <v>145</v>
      </c>
      <c r="G174" s="16">
        <v>45654</v>
      </c>
      <c r="H174"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SILVICULTURALES"",IMPORTRANGE(""https://docs.google.com/spreadsheets/d/18hc1ThpynOhUtyhuT564QZl72UkcAvN9SR3rBE8cm4o/edit#gid=476496681"",""2024!C:C"")=B151)))"),"11")</f>
        <v>11</v>
      </c>
      <c r="I174"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SILVICULTURALES"",IMPORTRANGE(""https://docs.google.com/spreadsheets/d/18hc1ThpynOhUtyhuT564QZl72UkcAvN9SR3rBE8cm4o/edit#gid=476496681"",""2024!C:C"")=B151)))"),"PRIVADO")</f>
        <v>PRIVADO</v>
      </c>
      <c r="J174"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SILVICULTURALES"",IMPORTRANGE(""https://docs.google.com/spreadsheets/d/18hc1ThpynOhUtyhuT564QZl72UkcAvN9SR3rBE8cm4o/edit#gid=476496681"",""2024!C:C"")=B151)))"),"CONSTRUCTORA CONCONCRETO S A")</f>
        <v>CONSTRUCTORA CONCONCRETO S A</v>
      </c>
      <c r="K174"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SILVICULTURALES"",IMPORTRANGE(""https://docs.google.com/spreadsheets/d/18hc1ThpynOhUtyhuT564QZl72UkcAvN9SR3rBE8cm4o/edit#gid=476496681"",""2024!C:C"")=B151)))"),"Av. Calle 235 52 65")</f>
        <v>Av. Calle 235 52 65</v>
      </c>
      <c r="L174" s="18" t="s">
        <v>3947</v>
      </c>
      <c r="M174" s="19">
        <v>17.48</v>
      </c>
      <c r="N174" s="20" t="s">
        <v>3787</v>
      </c>
      <c r="O174" s="14" t="s">
        <v>3787</v>
      </c>
      <c r="P174" s="21" t="s">
        <v>3787</v>
      </c>
    </row>
    <row r="175" spans="1:16" ht="24" x14ac:dyDescent="0.25">
      <c r="A175" s="13">
        <v>2024</v>
      </c>
      <c r="B175" s="14" t="str">
        <f>IF(F175="","",CONCATENATE(F175,"/",YEAR(G175)))</f>
        <v>2274/2024</v>
      </c>
      <c r="C175" s="13" t="str">
        <f ca="1">IFERROR(__xludf.DUMMYFUNCTION("IFERROR(JOIN("" "",FILTER(IMPORTRANGE(""https://docs.google.com/spreadsheets/d/18hc1ThpynOhUtyhuT564QZl72UkcAvN9SR3rBE8cm4o/edit#gid=476496681"",""2024!F:F""),IMPORTRANGE(""https://docs.google.com/spreadsheets/d/18hc1ThpynOhUtyhuT564QZl72UkcAvN9SR3rBE8cm4"&amp;"o/edit#gid=476496681"",""2024!I:I"")=""AUTORIZACION TRATAMIENTOS SILVICULTURALES"",IMPORTRANGE(""https://docs.google.com/spreadsheets/d/18hc1ThpynOhUtyhuT564QZl72UkcAvN9SR3rBE8cm4o/edit#gid=476496681"",""2024!C:C"")=B152)))"),"2024EE278321")</f>
        <v>2024EE278321</v>
      </c>
      <c r="D175" s="15" t="str">
        <f ca="1">IFERROR(__xludf.DUMMYFUNCTION("IFERROR(JOIN("" "",FILTER(IMPORTRANGE(""https://docs.google.com/spreadsheets/d/18hc1ThpynOhUtyhuT564QZl72UkcAvN9SR3rBE8cm4o/edit#gid=476496681"",""2024!Q:Q""),IMPORTRANGE(""https://docs.google.com/spreadsheets/d/18hc1ThpynOhUtyhuT564QZl72UkcAvN9SR3rBE8cm4"&amp;"o/edit#gid=476496681"",""2024!I:I"")=""AUTORIZACION TRATAMIENTOS SILVICULTURALES"",IMPORTRANGE(""https://docs.google.com/spreadsheets/d/18hc1ThpynOhUtyhuT564QZl72UkcAvN9SR3rBE8cm4o/edit#gid=476496681"",""2024!C:C"")=B152)))")," SSFFS-11378")</f>
        <v xml:space="preserve"> SSFFS-11378</v>
      </c>
      <c r="E175" s="16" t="str">
        <f ca="1">IFERROR(__xludf.DUMMYFUNCTION("IFERROR(JOIN("" "",FILTER(IMPORTRANGE(""https://docs.google.com/spreadsheets/d/18hc1ThpynOhUtyhuT564QZl72UkcAvN9SR3rBE8cm4o/edit#gid=476496681"",""2024!R:R""),IMPORTRANGE(""https://docs.google.com/spreadsheets/d/18hc1ThpynOhUtyhuT564QZl72UkcAvN9SR3rBE8cm4"&amp;"o/edit#gid=476496681"",""2024!I:I"")=""AUTORIZACION TRATAMIENTOS SILVICULTURALES"",IMPORTRANGE(""https://docs.google.com/spreadsheets/d/18hc1ThpynOhUtyhuT564QZl72UkcAvN9SR3rBE8cm4o/edit#gid=476496681"",""2024!C:C"")=B152)))"),"26/12/2024")</f>
        <v>26/12/2024</v>
      </c>
      <c r="F175" s="14" t="s">
        <v>146</v>
      </c>
      <c r="G175" s="16">
        <v>45657</v>
      </c>
      <c r="H175" s="13" t="str">
        <f ca="1">IFERROR(__xludf.DUMMYFUNCTION("IFERROR(JOIN("" "",FILTER(IMPORTRANGE(""https://docs.google.com/spreadsheets/d/18hc1ThpynOhUtyhuT564QZl72UkcAvN9SR3rBE8cm4o/edit#gid=476496681"",""2024!U:U""),IMPORTRANGE(""https://docs.google.com/spreadsheets/d/18hc1ThpynOhUtyhuT564QZl72UkcAvN9SR3rBE8cm4"&amp;"o/edit#gid=476496681"",""2024!I:I"")=""AUTORIZACION TRATAMIENTOS SILVICULTURALES"",IMPORTRANGE(""https://docs.google.com/spreadsheets/d/18hc1ThpynOhUtyhuT564QZl72UkcAvN9SR3rBE8cm4o/edit#gid=476496681"",""2024!C:C"")=B152)))"),"11")</f>
        <v>11</v>
      </c>
      <c r="I175" s="16" t="str">
        <f ca="1">IFERROR(__xludf.DUMMYFUNCTION("IFERROR(JOIN("" "",FILTER(IMPORTRANGE(""https://docs.google.com/spreadsheets/d/18hc1ThpynOhUtyhuT564QZl72UkcAvN9SR3rBE8cm4o/edit#gid=476496681"",""2024!S:S""),IMPORTRANGE(""https://docs.google.com/spreadsheets/d/18hc1ThpynOhUtyhuT564QZl72UkcAvN9SR3rBE8cm4"&amp;"o/edit#gid=476496681"",""2024!I:I"")=""AUTORIZACION TRATAMIENTOS SILVICULTURALES"",IMPORTRANGE(""https://docs.google.com/spreadsheets/d/18hc1ThpynOhUtyhuT564QZl72UkcAvN9SR3rBE8cm4o/edit#gid=476496681"",""2024!C:C"")=B152)))"),"PRIVADO")</f>
        <v>PRIVADO</v>
      </c>
      <c r="J175" s="17" t="str">
        <f ca="1">IFERROR(__xludf.DUMMYFUNCTION("IFERROR(JOIN("" "",FILTER(IMPORTRANGE(""https://docs.google.com/spreadsheets/d/18hc1ThpynOhUtyhuT564QZl72UkcAvN9SR3rBE8cm4o/edit#gid=476496681"",""2024!O:O""),IMPORTRANGE(""https://docs.google.com/spreadsheets/d/18hc1ThpynOhUtyhuT564QZl72UkcAvN9SR3rBE8cm4"&amp;"o/edit#gid=476496681"",""2024!I:I"")=""AUTORIZACION TRATAMIENTOS SILVICULTURALES"",IMPORTRANGE(""https://docs.google.com/spreadsheets/d/18hc1ThpynOhUtyhuT564QZl72UkcAvN9SR3rBE8cm4o/edit#gid=476496681"",""2024!C:C"")=B152)))")," FIDUCIARIA BOGOTÁ S.A")</f>
        <v xml:space="preserve"> FIDUCIARIA BOGOTÁ S.A</v>
      </c>
      <c r="K175" s="17" t="str">
        <f ca="1">IFERROR(__xludf.DUMMYFUNCTION("IFERROR(JOIN("" "",FILTER(IMPORTRANGE(""https://docs.google.com/spreadsheets/d/18hc1ThpynOhUtyhuT564QZl72UkcAvN9SR3rBE8cm4o/edit#gid=476496681"",""2024!T:T""),IMPORTRANGE(""https://docs.google.com/spreadsheets/d/18hc1ThpynOhUtyhuT564QZl72UkcAvN9SR3rBE8cm4"&amp;"o/edit#gid=476496681"",""2024!I:I"")=""AUTORIZACION TRATAMIENTOS SILVICULTURALES"",IMPORTRANGE(""https://docs.google.com/spreadsheets/d/18hc1ThpynOhUtyhuT564QZl72UkcAvN9SR3rBE8cm4o/edit#gid=476496681"",""2024!C:C"")=B152)))"),"CL 215  45 - 45")</f>
        <v>CL 215  45 - 45</v>
      </c>
      <c r="L175" s="18" t="s">
        <v>3948</v>
      </c>
      <c r="M175" s="19" t="s">
        <v>3815</v>
      </c>
      <c r="N175" s="20" t="s">
        <v>3787</v>
      </c>
      <c r="O175" s="14" t="s">
        <v>3787</v>
      </c>
      <c r="P175" s="21" t="s">
        <v>3787</v>
      </c>
    </row>
    <row r="176" spans="1:16" ht="36" x14ac:dyDescent="0.25">
      <c r="A176" s="13">
        <v>2023</v>
      </c>
      <c r="B176" s="14" t="s">
        <v>147</v>
      </c>
      <c r="C176" s="13" t="s">
        <v>148</v>
      </c>
      <c r="D176" s="15" t="s">
        <v>149</v>
      </c>
      <c r="E176" s="16">
        <v>44901</v>
      </c>
      <c r="F176" s="14">
        <v>26</v>
      </c>
      <c r="G176" s="16">
        <v>44938</v>
      </c>
      <c r="H176" s="13">
        <v>19</v>
      </c>
      <c r="I176" s="16" t="s">
        <v>150</v>
      </c>
      <c r="J176" s="17" t="s">
        <v>151</v>
      </c>
      <c r="K176" s="17" t="s">
        <v>152</v>
      </c>
      <c r="L176" s="18">
        <v>18050238</v>
      </c>
      <c r="M176" s="19" t="s">
        <v>153</v>
      </c>
      <c r="N176" s="20" t="s">
        <v>3787</v>
      </c>
      <c r="O176" s="14" t="s">
        <v>3787</v>
      </c>
      <c r="P176" s="21" t="s">
        <v>3787</v>
      </c>
    </row>
    <row r="177" spans="1:18" ht="24" x14ac:dyDescent="0.25">
      <c r="A177" s="13">
        <v>2023</v>
      </c>
      <c r="B177" s="14" t="s">
        <v>154</v>
      </c>
      <c r="C177" s="13" t="s">
        <v>155</v>
      </c>
      <c r="D177" s="15" t="s">
        <v>156</v>
      </c>
      <c r="E177" s="16">
        <v>44910</v>
      </c>
      <c r="F177" s="14">
        <v>50</v>
      </c>
      <c r="G177" s="16">
        <v>44945</v>
      </c>
      <c r="H177" s="13">
        <v>11</v>
      </c>
      <c r="I177" s="16" t="s">
        <v>157</v>
      </c>
      <c r="J177" s="17" t="s">
        <v>158</v>
      </c>
      <c r="K177" s="17" t="s">
        <v>159</v>
      </c>
      <c r="L177" s="18">
        <v>676334</v>
      </c>
      <c r="M177" s="19">
        <v>45108</v>
      </c>
      <c r="N177" s="20" t="s">
        <v>3787</v>
      </c>
      <c r="O177" s="14" t="s">
        <v>3787</v>
      </c>
      <c r="P177" s="21" t="s">
        <v>3787</v>
      </c>
    </row>
    <row r="178" spans="1:18" ht="48" x14ac:dyDescent="0.25">
      <c r="A178" s="13">
        <v>2023</v>
      </c>
      <c r="B178" s="14" t="s">
        <v>160</v>
      </c>
      <c r="C178" s="13" t="s">
        <v>161</v>
      </c>
      <c r="D178" s="15" t="s">
        <v>162</v>
      </c>
      <c r="E178" s="16">
        <v>44937</v>
      </c>
      <c r="F178" s="14">
        <v>51</v>
      </c>
      <c r="G178" s="16">
        <v>44945</v>
      </c>
      <c r="H178" s="13">
        <v>8</v>
      </c>
      <c r="I178" s="16" t="s">
        <v>150</v>
      </c>
      <c r="J178" s="17" t="s">
        <v>163</v>
      </c>
      <c r="K178" s="17" t="s">
        <v>164</v>
      </c>
      <c r="L178" s="18">
        <v>711426291.49399996</v>
      </c>
      <c r="M178" s="19" t="s">
        <v>165</v>
      </c>
      <c r="N178" s="20" t="s">
        <v>3787</v>
      </c>
      <c r="O178" s="14" t="s">
        <v>3787</v>
      </c>
      <c r="P178" s="21" t="s">
        <v>3787</v>
      </c>
    </row>
    <row r="179" spans="1:18" ht="36" x14ac:dyDescent="0.25">
      <c r="A179" s="13">
        <v>2023</v>
      </c>
      <c r="B179" s="14" t="s">
        <v>166</v>
      </c>
      <c r="C179" s="13" t="s">
        <v>167</v>
      </c>
      <c r="D179" s="15" t="s">
        <v>168</v>
      </c>
      <c r="E179" s="16">
        <v>44937</v>
      </c>
      <c r="F179" s="14">
        <v>52</v>
      </c>
      <c r="G179" s="16">
        <v>44945</v>
      </c>
      <c r="H179" s="13">
        <v>16</v>
      </c>
      <c r="I179" s="16" t="s">
        <v>150</v>
      </c>
      <c r="J179" s="17" t="s">
        <v>163</v>
      </c>
      <c r="K179" s="17" t="s">
        <v>169</v>
      </c>
      <c r="L179" s="18">
        <v>157004666</v>
      </c>
      <c r="M179" s="19" t="s">
        <v>170</v>
      </c>
      <c r="N179" s="20" t="s">
        <v>3787</v>
      </c>
      <c r="O179" s="14" t="s">
        <v>3787</v>
      </c>
      <c r="P179" s="21" t="s">
        <v>3787</v>
      </c>
    </row>
    <row r="180" spans="1:18" ht="48" x14ac:dyDescent="0.25">
      <c r="A180" s="13">
        <v>2023</v>
      </c>
      <c r="B180" s="14" t="s">
        <v>171</v>
      </c>
      <c r="C180" s="13" t="s">
        <v>172</v>
      </c>
      <c r="D180" s="15" t="s">
        <v>173</v>
      </c>
      <c r="E180" s="16">
        <v>44930</v>
      </c>
      <c r="F180" s="14">
        <v>53</v>
      </c>
      <c r="G180" s="16">
        <v>44945</v>
      </c>
      <c r="H180" s="13">
        <v>2</v>
      </c>
      <c r="I180" s="16" t="s">
        <v>150</v>
      </c>
      <c r="J180" s="17" t="s">
        <v>163</v>
      </c>
      <c r="K180" s="17" t="s">
        <v>174</v>
      </c>
      <c r="L180" s="18">
        <v>9677590</v>
      </c>
      <c r="M180" s="19" t="s">
        <v>175</v>
      </c>
      <c r="N180" s="20" t="s">
        <v>3787</v>
      </c>
      <c r="O180" s="14" t="s">
        <v>3787</v>
      </c>
      <c r="P180" s="21" t="s">
        <v>3787</v>
      </c>
    </row>
    <row r="181" spans="1:18" ht="36" x14ac:dyDescent="0.25">
      <c r="A181" s="13">
        <v>2023</v>
      </c>
      <c r="B181" s="14" t="s">
        <v>176</v>
      </c>
      <c r="C181" s="13" t="s">
        <v>177</v>
      </c>
      <c r="D181" s="15" t="s">
        <v>178</v>
      </c>
      <c r="E181" s="16">
        <v>44932</v>
      </c>
      <c r="F181" s="14">
        <v>54</v>
      </c>
      <c r="G181" s="16">
        <v>44945</v>
      </c>
      <c r="H181" s="13">
        <v>13</v>
      </c>
      <c r="I181" s="16" t="s">
        <v>150</v>
      </c>
      <c r="J181" s="17" t="s">
        <v>163</v>
      </c>
      <c r="K181" s="17" t="s">
        <v>179</v>
      </c>
      <c r="L181" s="18">
        <v>574805056</v>
      </c>
      <c r="M181" s="19" t="s">
        <v>180</v>
      </c>
      <c r="N181" s="20" t="s">
        <v>3787</v>
      </c>
      <c r="O181" s="14" t="s">
        <v>3787</v>
      </c>
      <c r="P181" s="21" t="s">
        <v>3787</v>
      </c>
    </row>
    <row r="182" spans="1:18" ht="24" x14ac:dyDescent="0.25">
      <c r="A182" s="13">
        <v>2023</v>
      </c>
      <c r="B182" s="14" t="s">
        <v>181</v>
      </c>
      <c r="C182" s="13" t="s">
        <v>182</v>
      </c>
      <c r="D182" s="15" t="s">
        <v>183</v>
      </c>
      <c r="E182" s="16">
        <v>44910</v>
      </c>
      <c r="F182" s="14">
        <v>56</v>
      </c>
      <c r="G182" s="16">
        <v>44945</v>
      </c>
      <c r="H182" s="13">
        <v>16</v>
      </c>
      <c r="I182" s="16" t="s">
        <v>157</v>
      </c>
      <c r="J182" s="17" t="s">
        <v>184</v>
      </c>
      <c r="K182" s="17" t="s">
        <v>185</v>
      </c>
      <c r="L182" s="18">
        <v>2631779</v>
      </c>
      <c r="M182" s="19">
        <v>4.4931999999999999</v>
      </c>
      <c r="N182" s="20"/>
      <c r="O182" s="14" t="s">
        <v>3787</v>
      </c>
      <c r="P182" s="21" t="s">
        <v>3787</v>
      </c>
    </row>
    <row r="183" spans="1:18" ht="48" x14ac:dyDescent="0.25">
      <c r="A183" s="13">
        <v>2023</v>
      </c>
      <c r="B183" s="14" t="s">
        <v>186</v>
      </c>
      <c r="C183" s="13" t="s">
        <v>187</v>
      </c>
      <c r="D183" s="15" t="s">
        <v>188</v>
      </c>
      <c r="E183" s="16">
        <v>44950</v>
      </c>
      <c r="F183" s="14">
        <v>73</v>
      </c>
      <c r="G183" s="16">
        <v>44951</v>
      </c>
      <c r="H183" s="13">
        <v>17</v>
      </c>
      <c r="I183" s="16" t="s">
        <v>150</v>
      </c>
      <c r="J183" s="17" t="s">
        <v>190</v>
      </c>
      <c r="K183" s="17" t="s">
        <v>191</v>
      </c>
      <c r="L183" s="18">
        <v>2242048</v>
      </c>
      <c r="M183" s="19">
        <v>4.5265000000000004</v>
      </c>
      <c r="N183" s="20" t="s">
        <v>4003</v>
      </c>
      <c r="O183" s="14" t="s">
        <v>4004</v>
      </c>
      <c r="P183" s="21" t="s">
        <v>4005</v>
      </c>
    </row>
    <row r="184" spans="1:18" ht="48" x14ac:dyDescent="0.25">
      <c r="A184" s="13">
        <v>2023</v>
      </c>
      <c r="B184" s="14" t="s">
        <v>192</v>
      </c>
      <c r="C184" s="13" t="s">
        <v>193</v>
      </c>
      <c r="D184" s="15" t="s">
        <v>194</v>
      </c>
      <c r="E184" s="16">
        <v>44937</v>
      </c>
      <c r="F184" s="14">
        <v>74</v>
      </c>
      <c r="G184" s="16">
        <v>44951</v>
      </c>
      <c r="H184" s="13">
        <v>3</v>
      </c>
      <c r="I184" s="16" t="s">
        <v>150</v>
      </c>
      <c r="J184" s="17" t="s">
        <v>195</v>
      </c>
      <c r="K184" s="17" t="s">
        <v>196</v>
      </c>
      <c r="L184" s="18">
        <v>3989269</v>
      </c>
      <c r="M184" s="22">
        <v>9.1125267999999995</v>
      </c>
      <c r="N184" s="20" t="s">
        <v>3787</v>
      </c>
      <c r="O184" s="14" t="s">
        <v>3787</v>
      </c>
      <c r="P184" s="21" t="s">
        <v>3787</v>
      </c>
    </row>
    <row r="185" spans="1:18" ht="36" x14ac:dyDescent="0.25">
      <c r="A185" s="13">
        <v>2023</v>
      </c>
      <c r="B185" s="14" t="s">
        <v>197</v>
      </c>
      <c r="C185" s="13" t="s">
        <v>198</v>
      </c>
      <c r="D185" s="15" t="s">
        <v>199</v>
      </c>
      <c r="E185" s="16">
        <v>44937</v>
      </c>
      <c r="F185" s="14">
        <v>75</v>
      </c>
      <c r="G185" s="16">
        <v>44951</v>
      </c>
      <c r="H185" s="13">
        <v>8</v>
      </c>
      <c r="I185" s="16" t="s">
        <v>150</v>
      </c>
      <c r="J185" s="17" t="s">
        <v>195</v>
      </c>
      <c r="K185" s="17" t="s">
        <v>200</v>
      </c>
      <c r="L185" s="18">
        <v>91967757</v>
      </c>
      <c r="M185" s="19">
        <v>210.01</v>
      </c>
      <c r="N185" s="20"/>
      <c r="O185" s="14" t="s">
        <v>3787</v>
      </c>
      <c r="P185" s="21" t="s">
        <v>3787</v>
      </c>
    </row>
    <row r="186" spans="1:18" ht="48" x14ac:dyDescent="0.25">
      <c r="A186" s="13">
        <v>2023</v>
      </c>
      <c r="B186" s="14" t="s">
        <v>201</v>
      </c>
      <c r="C186" s="13" t="s">
        <v>202</v>
      </c>
      <c r="D186" s="15" t="s">
        <v>203</v>
      </c>
      <c r="E186" s="16">
        <v>44946</v>
      </c>
      <c r="F186" s="14">
        <v>76</v>
      </c>
      <c r="G186" s="16">
        <v>44951</v>
      </c>
      <c r="H186" s="13">
        <v>12</v>
      </c>
      <c r="I186" s="16" t="s">
        <v>150</v>
      </c>
      <c r="J186" s="17" t="s">
        <v>163</v>
      </c>
      <c r="K186" s="17" t="s">
        <v>204</v>
      </c>
      <c r="L186" s="18">
        <v>556102347</v>
      </c>
      <c r="M186" s="19">
        <v>245.12674799999999</v>
      </c>
      <c r="N186" s="20" t="s">
        <v>3787</v>
      </c>
      <c r="O186" s="14" t="s">
        <v>3787</v>
      </c>
      <c r="P186" s="21" t="s">
        <v>3787</v>
      </c>
    </row>
    <row r="187" spans="1:18" x14ac:dyDescent="0.25">
      <c r="A187" s="13">
        <v>2023</v>
      </c>
      <c r="B187" s="14" t="s">
        <v>205</v>
      </c>
      <c r="C187" s="13" t="s">
        <v>206</v>
      </c>
      <c r="D187" s="15" t="s">
        <v>207</v>
      </c>
      <c r="E187" s="16">
        <v>44937</v>
      </c>
      <c r="F187" s="14">
        <v>78</v>
      </c>
      <c r="G187" s="16">
        <v>44951</v>
      </c>
      <c r="H187" s="13">
        <v>1</v>
      </c>
      <c r="I187" s="16" t="s">
        <v>157</v>
      </c>
      <c r="J187" s="17" t="s">
        <v>208</v>
      </c>
      <c r="K187" s="17" t="s">
        <v>209</v>
      </c>
      <c r="L187" s="18">
        <v>46707001</v>
      </c>
      <c r="M187" s="19" t="s">
        <v>210</v>
      </c>
      <c r="N187" s="20" t="s">
        <v>3787</v>
      </c>
      <c r="O187" s="14" t="s">
        <v>3787</v>
      </c>
      <c r="P187" s="21" t="s">
        <v>3787</v>
      </c>
    </row>
    <row r="188" spans="1:18" ht="24" x14ac:dyDescent="0.25">
      <c r="A188" s="13">
        <v>2023</v>
      </c>
      <c r="B188" s="14" t="s">
        <v>211</v>
      </c>
      <c r="C188" s="13" t="s">
        <v>212</v>
      </c>
      <c r="D188" s="15" t="s">
        <v>213</v>
      </c>
      <c r="E188" s="16">
        <v>44950</v>
      </c>
      <c r="F188" s="14">
        <v>86</v>
      </c>
      <c r="G188" s="16">
        <v>44952</v>
      </c>
      <c r="H188" s="13">
        <v>3</v>
      </c>
      <c r="I188" s="16" t="s">
        <v>150</v>
      </c>
      <c r="J188" s="17" t="s">
        <v>214</v>
      </c>
      <c r="K188" s="17" t="s">
        <v>215</v>
      </c>
      <c r="L188" s="18">
        <v>442870163</v>
      </c>
      <c r="M188" s="19">
        <v>321.97924</v>
      </c>
      <c r="N188" s="20" t="s">
        <v>3787</v>
      </c>
      <c r="O188" s="14" t="s">
        <v>3787</v>
      </c>
      <c r="P188" s="21" t="s">
        <v>3787</v>
      </c>
    </row>
    <row r="189" spans="1:18" x14ac:dyDescent="0.25">
      <c r="A189" s="13">
        <v>2023</v>
      </c>
      <c r="B189" s="14" t="s">
        <v>216</v>
      </c>
      <c r="C189" s="13" t="s">
        <v>217</v>
      </c>
      <c r="D189" s="15" t="s">
        <v>218</v>
      </c>
      <c r="E189" s="16">
        <v>44945</v>
      </c>
      <c r="F189" s="14">
        <v>104</v>
      </c>
      <c r="G189" s="16">
        <v>44956</v>
      </c>
      <c r="H189" s="13">
        <v>19</v>
      </c>
      <c r="I189" s="16" t="s">
        <v>150</v>
      </c>
      <c r="J189" s="17" t="s">
        <v>219</v>
      </c>
      <c r="K189" s="17" t="s">
        <v>220</v>
      </c>
      <c r="L189" s="18">
        <v>1949431</v>
      </c>
      <c r="M189" s="19" t="s">
        <v>221</v>
      </c>
      <c r="N189" s="20" t="s">
        <v>3787</v>
      </c>
      <c r="O189" s="14" t="s">
        <v>3787</v>
      </c>
      <c r="P189" s="21" t="s">
        <v>3787</v>
      </c>
    </row>
    <row r="190" spans="1:18" ht="24" x14ac:dyDescent="0.25">
      <c r="A190" s="13">
        <v>2023</v>
      </c>
      <c r="B190" s="14" t="s">
        <v>222</v>
      </c>
      <c r="C190" s="13" t="s">
        <v>223</v>
      </c>
      <c r="D190" s="15" t="s">
        <v>224</v>
      </c>
      <c r="E190" s="16">
        <v>44910</v>
      </c>
      <c r="F190" s="14">
        <v>105</v>
      </c>
      <c r="G190" s="16">
        <v>44956</v>
      </c>
      <c r="H190" s="13">
        <v>13</v>
      </c>
      <c r="I190" s="16" t="s">
        <v>150</v>
      </c>
      <c r="J190" s="17" t="s">
        <v>225</v>
      </c>
      <c r="K190" s="17" t="s">
        <v>226</v>
      </c>
      <c r="L190" s="18">
        <v>5961342</v>
      </c>
      <c r="M190" s="19" t="s">
        <v>227</v>
      </c>
      <c r="N190" s="20" t="s">
        <v>4006</v>
      </c>
      <c r="O190" s="14" t="s">
        <v>4007</v>
      </c>
      <c r="P190" s="21" t="s">
        <v>4008</v>
      </c>
    </row>
    <row r="191" spans="1:18" ht="36" x14ac:dyDescent="0.25">
      <c r="A191" s="13">
        <v>2023</v>
      </c>
      <c r="B191" s="14" t="s">
        <v>228</v>
      </c>
      <c r="C191" s="13" t="s">
        <v>229</v>
      </c>
      <c r="D191" s="15" t="s">
        <v>230</v>
      </c>
      <c r="E191" s="16">
        <v>44946</v>
      </c>
      <c r="F191" s="14">
        <v>177</v>
      </c>
      <c r="G191" s="16">
        <v>44959</v>
      </c>
      <c r="H191" s="13">
        <v>8</v>
      </c>
      <c r="I191" s="16" t="s">
        <v>150</v>
      </c>
      <c r="J191" s="17" t="s">
        <v>219</v>
      </c>
      <c r="K191" s="17" t="s">
        <v>231</v>
      </c>
      <c r="L191" s="18">
        <v>5053366</v>
      </c>
      <c r="M191" s="19" t="s">
        <v>232</v>
      </c>
      <c r="N191" s="20" t="s">
        <v>3787</v>
      </c>
      <c r="O191" s="14" t="s">
        <v>3787</v>
      </c>
      <c r="P191" s="21" t="s">
        <v>3787</v>
      </c>
    </row>
    <row r="192" spans="1:18" x14ac:dyDescent="0.25">
      <c r="A192" s="13">
        <v>2023</v>
      </c>
      <c r="B192" s="14" t="s">
        <v>233</v>
      </c>
      <c r="C192" s="13" t="s">
        <v>234</v>
      </c>
      <c r="D192" s="15" t="s">
        <v>235</v>
      </c>
      <c r="E192" s="16">
        <v>44937</v>
      </c>
      <c r="F192" s="14">
        <v>187</v>
      </c>
      <c r="G192" s="16">
        <v>44963</v>
      </c>
      <c r="H192" s="13">
        <v>12</v>
      </c>
      <c r="I192" s="16" t="s">
        <v>157</v>
      </c>
      <c r="J192" s="17" t="s">
        <v>236</v>
      </c>
      <c r="K192" s="17" t="s">
        <v>237</v>
      </c>
      <c r="L192" s="18">
        <v>10115490</v>
      </c>
      <c r="M192" s="19">
        <v>44.948999999999998</v>
      </c>
      <c r="N192" s="20" t="s">
        <v>4009</v>
      </c>
      <c r="O192" s="14" t="s">
        <v>4010</v>
      </c>
      <c r="P192" s="21" t="s">
        <v>4011</v>
      </c>
      <c r="R192" s="2"/>
    </row>
    <row r="193" spans="1:18" x14ac:dyDescent="0.25">
      <c r="A193" s="13">
        <v>2023</v>
      </c>
      <c r="B193" s="14" t="s">
        <v>238</v>
      </c>
      <c r="C193" s="13" t="s">
        <v>234</v>
      </c>
      <c r="D193" s="15" t="s">
        <v>239</v>
      </c>
      <c r="E193" s="16">
        <v>44937</v>
      </c>
      <c r="F193" s="14">
        <v>190</v>
      </c>
      <c r="G193" s="16">
        <v>44963</v>
      </c>
      <c r="H193" s="13">
        <v>12</v>
      </c>
      <c r="I193" s="16" t="s">
        <v>150</v>
      </c>
      <c r="J193" s="17" t="s">
        <v>236</v>
      </c>
      <c r="K193" s="17" t="s">
        <v>237</v>
      </c>
      <c r="L193" s="18">
        <v>7527501</v>
      </c>
      <c r="M193" s="19" t="s">
        <v>240</v>
      </c>
      <c r="N193" s="20" t="s">
        <v>4012</v>
      </c>
      <c r="O193" s="14" t="s">
        <v>4013</v>
      </c>
      <c r="P193" s="21" t="s">
        <v>4011</v>
      </c>
    </row>
    <row r="194" spans="1:18" ht="48" x14ac:dyDescent="0.25">
      <c r="A194" s="13">
        <v>2023</v>
      </c>
      <c r="B194" s="14" t="s">
        <v>241</v>
      </c>
      <c r="C194" s="13" t="s">
        <v>242</v>
      </c>
      <c r="D194" s="15" t="s">
        <v>243</v>
      </c>
      <c r="E194" s="16">
        <v>44963</v>
      </c>
      <c r="F194" s="14">
        <v>199</v>
      </c>
      <c r="G194" s="16">
        <v>44965</v>
      </c>
      <c r="H194" s="13">
        <v>8</v>
      </c>
      <c r="I194" s="16" t="s">
        <v>150</v>
      </c>
      <c r="J194" s="17" t="s">
        <v>244</v>
      </c>
      <c r="K194" s="17" t="s">
        <v>245</v>
      </c>
      <c r="L194" s="18">
        <v>409405847</v>
      </c>
      <c r="M194" s="19">
        <v>934.93195000000003</v>
      </c>
      <c r="N194" s="20" t="s">
        <v>3787</v>
      </c>
      <c r="O194" s="14" t="s">
        <v>3787</v>
      </c>
      <c r="P194" s="21" t="s">
        <v>3787</v>
      </c>
    </row>
    <row r="195" spans="1:18" x14ac:dyDescent="0.25">
      <c r="A195" s="13">
        <v>2023</v>
      </c>
      <c r="B195" s="14" t="s">
        <v>246</v>
      </c>
      <c r="C195" s="13" t="s">
        <v>247</v>
      </c>
      <c r="D195" s="15" t="s">
        <v>248</v>
      </c>
      <c r="E195" s="16">
        <v>44960</v>
      </c>
      <c r="F195" s="14">
        <v>231</v>
      </c>
      <c r="G195" s="16">
        <v>44970</v>
      </c>
      <c r="H195" s="13">
        <v>11</v>
      </c>
      <c r="I195" s="16" t="s">
        <v>157</v>
      </c>
      <c r="J195" s="17" t="s">
        <v>249</v>
      </c>
      <c r="K195" s="17" t="s">
        <v>250</v>
      </c>
      <c r="L195" s="18">
        <v>3017459</v>
      </c>
      <c r="M195" s="19" t="s">
        <v>251</v>
      </c>
      <c r="N195" s="20" t="s">
        <v>4014</v>
      </c>
      <c r="O195" s="14" t="s">
        <v>4015</v>
      </c>
      <c r="P195" s="21" t="s">
        <v>4016</v>
      </c>
    </row>
    <row r="196" spans="1:18" ht="24" x14ac:dyDescent="0.25">
      <c r="A196" s="13">
        <v>2023</v>
      </c>
      <c r="B196" s="14" t="s">
        <v>253</v>
      </c>
      <c r="C196" s="13" t="s">
        <v>254</v>
      </c>
      <c r="D196" s="15" t="s">
        <v>255</v>
      </c>
      <c r="E196" s="16">
        <v>44960</v>
      </c>
      <c r="F196" s="14">
        <v>240</v>
      </c>
      <c r="G196" s="16">
        <v>44973</v>
      </c>
      <c r="H196" s="13">
        <v>10</v>
      </c>
      <c r="I196" s="16" t="s">
        <v>157</v>
      </c>
      <c r="J196" s="17" t="s">
        <v>256</v>
      </c>
      <c r="K196" s="17" t="s">
        <v>257</v>
      </c>
      <c r="L196" s="18">
        <v>2500409</v>
      </c>
      <c r="M196" s="19" t="s">
        <v>258</v>
      </c>
      <c r="N196" s="20" t="s">
        <v>4017</v>
      </c>
      <c r="O196" s="14" t="s">
        <v>4018</v>
      </c>
      <c r="P196" s="21" t="s">
        <v>4019</v>
      </c>
    </row>
    <row r="197" spans="1:18" ht="24" x14ac:dyDescent="0.25">
      <c r="A197" s="13">
        <v>2023</v>
      </c>
      <c r="B197" s="14" t="s">
        <v>259</v>
      </c>
      <c r="C197" s="13" t="s">
        <v>260</v>
      </c>
      <c r="D197" s="15" t="s">
        <v>261</v>
      </c>
      <c r="E197" s="16">
        <v>44973</v>
      </c>
      <c r="F197" s="14">
        <v>245</v>
      </c>
      <c r="G197" s="16">
        <v>44974</v>
      </c>
      <c r="H197" s="13">
        <v>16</v>
      </c>
      <c r="I197" s="16" t="s">
        <v>150</v>
      </c>
      <c r="J197" s="17" t="s">
        <v>262</v>
      </c>
      <c r="K197" s="17" t="s">
        <v>263</v>
      </c>
      <c r="L197" s="18">
        <v>12394320</v>
      </c>
      <c r="M197" s="19">
        <v>23.432438999999999</v>
      </c>
      <c r="N197" s="20" t="s">
        <v>3787</v>
      </c>
      <c r="O197" s="14" t="s">
        <v>3787</v>
      </c>
      <c r="P197" s="21" t="s">
        <v>3787</v>
      </c>
    </row>
    <row r="198" spans="1:18" ht="24" x14ac:dyDescent="0.25">
      <c r="A198" s="13">
        <v>2023</v>
      </c>
      <c r="B198" s="14" t="s">
        <v>265</v>
      </c>
      <c r="C198" s="13" t="s">
        <v>266</v>
      </c>
      <c r="D198" s="15" t="s">
        <v>267</v>
      </c>
      <c r="E198" s="16">
        <v>44978</v>
      </c>
      <c r="F198" s="14">
        <v>287</v>
      </c>
      <c r="G198" s="16">
        <v>44979</v>
      </c>
      <c r="H198" s="13">
        <v>3</v>
      </c>
      <c r="I198" s="16" t="s">
        <v>150</v>
      </c>
      <c r="J198" s="17" t="s">
        <v>268</v>
      </c>
      <c r="K198" s="17" t="s">
        <v>269</v>
      </c>
      <c r="L198" s="18">
        <v>11845720</v>
      </c>
      <c r="M198" s="19" t="s">
        <v>270</v>
      </c>
      <c r="N198" s="20" t="s">
        <v>4020</v>
      </c>
      <c r="O198" s="14" t="s">
        <v>4021</v>
      </c>
      <c r="P198" s="21" t="s">
        <v>4022</v>
      </c>
    </row>
    <row r="199" spans="1:18" ht="24" x14ac:dyDescent="0.25">
      <c r="A199" s="13">
        <v>2023</v>
      </c>
      <c r="B199" s="14" t="s">
        <v>271</v>
      </c>
      <c r="C199" s="13" t="s">
        <v>272</v>
      </c>
      <c r="D199" s="15" t="s">
        <v>273</v>
      </c>
      <c r="E199" s="16">
        <v>44978</v>
      </c>
      <c r="F199" s="14">
        <v>288</v>
      </c>
      <c r="G199" s="16">
        <v>44979</v>
      </c>
      <c r="H199" s="13">
        <v>7</v>
      </c>
      <c r="I199" s="16" t="s">
        <v>150</v>
      </c>
      <c r="J199" s="17" t="s">
        <v>244</v>
      </c>
      <c r="K199" s="17" t="s">
        <v>274</v>
      </c>
      <c r="L199" s="18">
        <v>8609988</v>
      </c>
      <c r="M199" s="19" t="s">
        <v>275</v>
      </c>
      <c r="N199" s="20" t="s">
        <v>3787</v>
      </c>
      <c r="O199" s="14" t="s">
        <v>3787</v>
      </c>
      <c r="P199" s="21" t="s">
        <v>3787</v>
      </c>
    </row>
    <row r="200" spans="1:18" ht="36" x14ac:dyDescent="0.25">
      <c r="A200" s="13">
        <v>2023</v>
      </c>
      <c r="B200" s="14" t="s">
        <v>278</v>
      </c>
      <c r="C200" s="13" t="s">
        <v>279</v>
      </c>
      <c r="D200" s="15" t="s">
        <v>280</v>
      </c>
      <c r="E200" s="16">
        <v>44876</v>
      </c>
      <c r="F200" s="14">
        <v>305</v>
      </c>
      <c r="G200" s="16">
        <v>44981</v>
      </c>
      <c r="H200" s="13">
        <v>11</v>
      </c>
      <c r="I200" s="16" t="s">
        <v>157</v>
      </c>
      <c r="J200" s="17" t="s">
        <v>281</v>
      </c>
      <c r="K200" s="17" t="s">
        <v>282</v>
      </c>
      <c r="L200" s="18">
        <v>19622605</v>
      </c>
      <c r="M200" s="19" t="s">
        <v>283</v>
      </c>
      <c r="N200" s="20" t="s">
        <v>3787</v>
      </c>
      <c r="O200" s="14" t="s">
        <v>3787</v>
      </c>
      <c r="P200" s="21" t="s">
        <v>3787</v>
      </c>
    </row>
    <row r="201" spans="1:18" ht="36" x14ac:dyDescent="0.25">
      <c r="A201" s="13">
        <v>2023</v>
      </c>
      <c r="B201" s="14" t="s">
        <v>284</v>
      </c>
      <c r="C201" s="13" t="s">
        <v>285</v>
      </c>
      <c r="D201" s="15" t="s">
        <v>286</v>
      </c>
      <c r="E201" s="16">
        <v>44799</v>
      </c>
      <c r="F201" s="14">
        <v>306</v>
      </c>
      <c r="G201" s="16">
        <v>44981</v>
      </c>
      <c r="H201" s="13">
        <v>4</v>
      </c>
      <c r="I201" s="16" t="s">
        <v>150</v>
      </c>
      <c r="J201" s="17" t="s">
        <v>252</v>
      </c>
      <c r="K201" s="17" t="s">
        <v>287</v>
      </c>
      <c r="L201" s="18">
        <v>79023434</v>
      </c>
      <c r="M201" s="19">
        <v>168.52119400000001</v>
      </c>
      <c r="N201" s="20" t="s">
        <v>4023</v>
      </c>
      <c r="O201" s="14" t="s">
        <v>4024</v>
      </c>
      <c r="P201" s="21" t="s">
        <v>4025</v>
      </c>
      <c r="R201" s="2"/>
    </row>
    <row r="202" spans="1:18" ht="36" x14ac:dyDescent="0.25">
      <c r="A202" s="13">
        <v>2023</v>
      </c>
      <c r="B202" s="14" t="s">
        <v>288</v>
      </c>
      <c r="C202" s="13" t="s">
        <v>289</v>
      </c>
      <c r="D202" s="15" t="s">
        <v>290</v>
      </c>
      <c r="E202" s="16">
        <v>44987</v>
      </c>
      <c r="F202" s="14">
        <v>374</v>
      </c>
      <c r="G202" s="16">
        <v>44988</v>
      </c>
      <c r="H202" s="13">
        <v>6</v>
      </c>
      <c r="I202" s="16" t="s">
        <v>157</v>
      </c>
      <c r="J202" s="17" t="s">
        <v>291</v>
      </c>
      <c r="K202" s="17" t="s">
        <v>292</v>
      </c>
      <c r="L202" s="18">
        <v>261000</v>
      </c>
      <c r="M202" s="19" t="s">
        <v>293</v>
      </c>
      <c r="N202" s="20" t="s">
        <v>3787</v>
      </c>
      <c r="O202" s="14" t="s">
        <v>3787</v>
      </c>
      <c r="P202" s="21" t="s">
        <v>3787</v>
      </c>
    </row>
    <row r="203" spans="1:18" x14ac:dyDescent="0.25">
      <c r="A203" s="13">
        <v>2023</v>
      </c>
      <c r="B203" s="14" t="s">
        <v>294</v>
      </c>
      <c r="C203" s="13" t="s">
        <v>295</v>
      </c>
      <c r="D203" s="15" t="s">
        <v>296</v>
      </c>
      <c r="E203" s="16">
        <v>44985</v>
      </c>
      <c r="F203" s="14">
        <v>418</v>
      </c>
      <c r="G203" s="16">
        <v>44994</v>
      </c>
      <c r="H203" s="13">
        <v>11</v>
      </c>
      <c r="I203" s="16" t="s">
        <v>157</v>
      </c>
      <c r="J203" s="17" t="s">
        <v>249</v>
      </c>
      <c r="K203" s="17" t="s">
        <v>297</v>
      </c>
      <c r="L203" s="18">
        <v>4886964</v>
      </c>
      <c r="M203" s="19" t="s">
        <v>298</v>
      </c>
      <c r="N203" s="20" t="s">
        <v>3787</v>
      </c>
      <c r="O203" s="14" t="s">
        <v>3787</v>
      </c>
      <c r="P203" s="21" t="s">
        <v>3787</v>
      </c>
    </row>
    <row r="204" spans="1:18" ht="24" x14ac:dyDescent="0.25">
      <c r="A204" s="13">
        <v>2023</v>
      </c>
      <c r="B204" s="14" t="s">
        <v>299</v>
      </c>
      <c r="C204" s="13" t="s">
        <v>300</v>
      </c>
      <c r="D204" s="15" t="s">
        <v>301</v>
      </c>
      <c r="E204" s="16">
        <v>44988</v>
      </c>
      <c r="F204" s="14">
        <v>423</v>
      </c>
      <c r="G204" s="16">
        <v>44995</v>
      </c>
      <c r="H204" s="13">
        <v>1</v>
      </c>
      <c r="I204" s="16" t="s">
        <v>150</v>
      </c>
      <c r="J204" s="17" t="s">
        <v>219</v>
      </c>
      <c r="K204" s="17" t="s">
        <v>302</v>
      </c>
      <c r="L204" s="18">
        <v>18996101</v>
      </c>
      <c r="M204" s="19" t="s">
        <v>303</v>
      </c>
      <c r="N204" s="20" t="s">
        <v>4026</v>
      </c>
      <c r="O204" s="14" t="s">
        <v>4027</v>
      </c>
      <c r="P204" s="21" t="s">
        <v>4028</v>
      </c>
    </row>
    <row r="205" spans="1:18" ht="24" x14ac:dyDescent="0.25">
      <c r="A205" s="13">
        <v>2023</v>
      </c>
      <c r="B205" s="14" t="s">
        <v>304</v>
      </c>
      <c r="C205" s="13" t="s">
        <v>305</v>
      </c>
      <c r="D205" s="15" t="s">
        <v>306</v>
      </c>
      <c r="E205" s="16">
        <v>44993</v>
      </c>
      <c r="F205" s="14">
        <v>442</v>
      </c>
      <c r="G205" s="16">
        <v>44999</v>
      </c>
      <c r="H205" s="13">
        <v>16</v>
      </c>
      <c r="I205" s="16" t="s">
        <v>150</v>
      </c>
      <c r="J205" s="17" t="s">
        <v>268</v>
      </c>
      <c r="K205" s="17" t="s">
        <v>307</v>
      </c>
      <c r="L205" s="18">
        <v>12502045</v>
      </c>
      <c r="M205" s="19" t="s">
        <v>308</v>
      </c>
      <c r="N205" s="20">
        <v>12502045</v>
      </c>
      <c r="O205" s="14" t="s">
        <v>4029</v>
      </c>
      <c r="P205" s="21" t="s">
        <v>4030</v>
      </c>
    </row>
    <row r="206" spans="1:18" ht="24" x14ac:dyDescent="0.25">
      <c r="A206" s="13">
        <v>2023</v>
      </c>
      <c r="B206" s="14" t="s">
        <v>309</v>
      </c>
      <c r="C206" s="13" t="s">
        <v>310</v>
      </c>
      <c r="D206" s="15" t="s">
        <v>311</v>
      </c>
      <c r="E206" s="16">
        <v>44994</v>
      </c>
      <c r="F206" s="14">
        <v>443</v>
      </c>
      <c r="G206" s="16">
        <v>44999</v>
      </c>
      <c r="H206" s="13">
        <v>14</v>
      </c>
      <c r="I206" s="16" t="s">
        <v>150</v>
      </c>
      <c r="J206" s="17" t="s">
        <v>268</v>
      </c>
      <c r="K206" s="17" t="s">
        <v>312</v>
      </c>
      <c r="L206" s="18">
        <v>2723738</v>
      </c>
      <c r="M206" s="19" t="s">
        <v>313</v>
      </c>
      <c r="N206" s="20" t="s">
        <v>4031</v>
      </c>
      <c r="O206" s="14" t="s">
        <v>4032</v>
      </c>
      <c r="P206" s="21" t="s">
        <v>4030</v>
      </c>
    </row>
    <row r="207" spans="1:18" ht="36" x14ac:dyDescent="0.25">
      <c r="A207" s="13">
        <v>2023</v>
      </c>
      <c r="B207" s="14" t="s">
        <v>314</v>
      </c>
      <c r="C207" s="13" t="s">
        <v>315</v>
      </c>
      <c r="D207" s="15" t="s">
        <v>316</v>
      </c>
      <c r="E207" s="16">
        <v>45026</v>
      </c>
      <c r="F207" s="14">
        <v>595</v>
      </c>
      <c r="G207" s="16">
        <v>45031</v>
      </c>
      <c r="H207" s="13">
        <v>5</v>
      </c>
      <c r="I207" s="16" t="s">
        <v>157</v>
      </c>
      <c r="J207" s="17" t="s">
        <v>318</v>
      </c>
      <c r="K207" s="17" t="s">
        <v>319</v>
      </c>
      <c r="L207" s="18">
        <v>3194243705</v>
      </c>
      <c r="M207" s="19">
        <v>7246.7347710000004</v>
      </c>
      <c r="N207" s="20">
        <v>3194243705</v>
      </c>
      <c r="O207" s="14" t="s">
        <v>3953</v>
      </c>
      <c r="P207" s="21">
        <v>45733</v>
      </c>
      <c r="R207" s="2"/>
    </row>
    <row r="208" spans="1:18" ht="36" x14ac:dyDescent="0.25">
      <c r="A208" s="13">
        <v>2023</v>
      </c>
      <c r="B208" s="14" t="s">
        <v>320</v>
      </c>
      <c r="C208" s="13" t="s">
        <v>321</v>
      </c>
      <c r="D208" s="15" t="s">
        <v>322</v>
      </c>
      <c r="E208" s="16">
        <v>44994</v>
      </c>
      <c r="F208" s="14">
        <v>597</v>
      </c>
      <c r="G208" s="16">
        <v>45033</v>
      </c>
      <c r="H208" s="13">
        <v>11</v>
      </c>
      <c r="I208" s="16" t="s">
        <v>150</v>
      </c>
      <c r="J208" s="17" t="s">
        <v>252</v>
      </c>
      <c r="K208" s="17" t="s">
        <v>323</v>
      </c>
      <c r="L208" s="18">
        <v>95195081</v>
      </c>
      <c r="M208" s="19" t="s">
        <v>324</v>
      </c>
      <c r="N208" s="20" t="s">
        <v>3787</v>
      </c>
      <c r="O208" s="14" t="s">
        <v>3787</v>
      </c>
      <c r="P208" s="21" t="s">
        <v>3787</v>
      </c>
    </row>
    <row r="209" spans="1:16" ht="24" x14ac:dyDescent="0.25">
      <c r="A209" s="13">
        <v>2023</v>
      </c>
      <c r="B209" s="14" t="s">
        <v>325</v>
      </c>
      <c r="C209" s="13" t="s">
        <v>326</v>
      </c>
      <c r="D209" s="15" t="s">
        <v>327</v>
      </c>
      <c r="E209" s="16">
        <v>44979</v>
      </c>
      <c r="F209" s="14">
        <v>596</v>
      </c>
      <c r="G209" s="16">
        <v>45033</v>
      </c>
      <c r="H209" s="13">
        <v>9</v>
      </c>
      <c r="I209" s="16" t="s">
        <v>157</v>
      </c>
      <c r="J209" s="17" t="s">
        <v>328</v>
      </c>
      <c r="K209" s="17" t="s">
        <v>329</v>
      </c>
      <c r="L209" s="18">
        <v>7365478</v>
      </c>
      <c r="M209" s="19" t="s">
        <v>330</v>
      </c>
      <c r="N209" s="20" t="s">
        <v>4033</v>
      </c>
      <c r="O209" s="14" t="s">
        <v>4034</v>
      </c>
      <c r="P209" s="21" t="s">
        <v>4035</v>
      </c>
    </row>
    <row r="210" spans="1:16" ht="24" x14ac:dyDescent="0.25">
      <c r="A210" s="13">
        <v>2023</v>
      </c>
      <c r="B210" s="14" t="s">
        <v>331</v>
      </c>
      <c r="C210" s="13" t="s">
        <v>332</v>
      </c>
      <c r="D210" s="15" t="s">
        <v>333</v>
      </c>
      <c r="E210" s="16">
        <v>44979</v>
      </c>
      <c r="F210" s="14">
        <v>598</v>
      </c>
      <c r="G210" s="16">
        <v>45033</v>
      </c>
      <c r="H210" s="13">
        <v>1</v>
      </c>
      <c r="I210" s="16" t="s">
        <v>157</v>
      </c>
      <c r="J210" s="17" t="s">
        <v>334</v>
      </c>
      <c r="K210" s="17" t="s">
        <v>335</v>
      </c>
      <c r="L210" s="18">
        <v>4615466</v>
      </c>
      <c r="M210" s="19" t="s">
        <v>336</v>
      </c>
      <c r="N210" s="20" t="s">
        <v>4036</v>
      </c>
      <c r="O210" s="14" t="s">
        <v>4037</v>
      </c>
      <c r="P210" s="21" t="s">
        <v>4038</v>
      </c>
    </row>
    <row r="211" spans="1:16" ht="24" x14ac:dyDescent="0.25">
      <c r="A211" s="13">
        <v>2023</v>
      </c>
      <c r="B211" s="14" t="s">
        <v>337</v>
      </c>
      <c r="C211" s="13" t="s">
        <v>338</v>
      </c>
      <c r="D211" s="15" t="s">
        <v>339</v>
      </c>
      <c r="E211" s="16">
        <v>45012</v>
      </c>
      <c r="F211" s="14">
        <v>667</v>
      </c>
      <c r="G211" s="16">
        <v>45044</v>
      </c>
      <c r="H211" s="13">
        <v>18</v>
      </c>
      <c r="I211" s="16" t="s">
        <v>157</v>
      </c>
      <c r="J211" s="17" t="s">
        <v>340</v>
      </c>
      <c r="K211" s="17" t="s">
        <v>341</v>
      </c>
      <c r="L211" s="18">
        <v>107896610</v>
      </c>
      <c r="M211" s="19" t="s">
        <v>342</v>
      </c>
      <c r="N211" s="20" t="s">
        <v>4039</v>
      </c>
      <c r="O211" s="14" t="s">
        <v>4040</v>
      </c>
      <c r="P211" s="21" t="s">
        <v>4041</v>
      </c>
    </row>
    <row r="212" spans="1:16" ht="48" x14ac:dyDescent="0.25">
      <c r="A212" s="13">
        <v>2023</v>
      </c>
      <c r="B212" s="14" t="s">
        <v>343</v>
      </c>
      <c r="C212" s="13" t="s">
        <v>344</v>
      </c>
      <c r="D212" s="15" t="s">
        <v>345</v>
      </c>
      <c r="E212" s="16">
        <v>44979</v>
      </c>
      <c r="F212" s="14">
        <v>681</v>
      </c>
      <c r="G212" s="16">
        <v>45048</v>
      </c>
      <c r="H212" s="13">
        <v>7</v>
      </c>
      <c r="I212" s="16" t="s">
        <v>157</v>
      </c>
      <c r="J212" s="17" t="s">
        <v>346</v>
      </c>
      <c r="K212" s="17" t="s">
        <v>347</v>
      </c>
      <c r="L212" s="18">
        <v>48994381</v>
      </c>
      <c r="M212" s="19" t="s">
        <v>348</v>
      </c>
      <c r="N212" s="20" t="s">
        <v>3787</v>
      </c>
      <c r="O212" s="14" t="s">
        <v>3787</v>
      </c>
      <c r="P212" s="21" t="s">
        <v>3787</v>
      </c>
    </row>
    <row r="213" spans="1:16" ht="48" x14ac:dyDescent="0.25">
      <c r="A213" s="13">
        <v>2023</v>
      </c>
      <c r="B213" s="14" t="s">
        <v>349</v>
      </c>
      <c r="C213" s="13" t="s">
        <v>350</v>
      </c>
      <c r="D213" s="15" t="s">
        <v>351</v>
      </c>
      <c r="E213" s="16">
        <v>44979</v>
      </c>
      <c r="F213" s="14">
        <v>682</v>
      </c>
      <c r="G213" s="16">
        <v>45048</v>
      </c>
      <c r="H213" s="13">
        <v>6</v>
      </c>
      <c r="I213" s="16" t="s">
        <v>157</v>
      </c>
      <c r="J213" s="17" t="s">
        <v>352</v>
      </c>
      <c r="K213" s="17" t="s">
        <v>353</v>
      </c>
      <c r="L213" s="18">
        <v>12558972</v>
      </c>
      <c r="M213" s="19" t="s">
        <v>354</v>
      </c>
      <c r="N213" s="20" t="s">
        <v>4042</v>
      </c>
      <c r="O213" s="14" t="s">
        <v>4043</v>
      </c>
      <c r="P213" s="21" t="s">
        <v>4044</v>
      </c>
    </row>
    <row r="214" spans="1:16" ht="36" x14ac:dyDescent="0.25">
      <c r="A214" s="13">
        <v>2023</v>
      </c>
      <c r="B214" s="14" t="s">
        <v>355</v>
      </c>
      <c r="C214" s="13" t="s">
        <v>356</v>
      </c>
      <c r="D214" s="15" t="s">
        <v>357</v>
      </c>
      <c r="E214" s="16">
        <v>45040</v>
      </c>
      <c r="F214" s="14">
        <v>692</v>
      </c>
      <c r="G214" s="16">
        <v>45049</v>
      </c>
      <c r="H214" s="13">
        <v>19</v>
      </c>
      <c r="I214" s="16" t="s">
        <v>150</v>
      </c>
      <c r="J214" s="17" t="s">
        <v>358</v>
      </c>
      <c r="K214" s="17" t="s">
        <v>359</v>
      </c>
      <c r="L214" s="18">
        <v>15330879</v>
      </c>
      <c r="M214" s="19">
        <v>35.01</v>
      </c>
      <c r="N214" s="20" t="s">
        <v>4045</v>
      </c>
      <c r="O214" s="14" t="s">
        <v>4046</v>
      </c>
      <c r="P214" s="21" t="s">
        <v>4047</v>
      </c>
    </row>
    <row r="215" spans="1:16" x14ac:dyDescent="0.25">
      <c r="A215" s="13">
        <v>2023</v>
      </c>
      <c r="B215" s="14" t="s">
        <v>360</v>
      </c>
      <c r="C215" s="13" t="s">
        <v>361</v>
      </c>
      <c r="D215" s="15" t="s">
        <v>362</v>
      </c>
      <c r="E215" s="16">
        <v>45030</v>
      </c>
      <c r="F215" s="14">
        <v>696</v>
      </c>
      <c r="G215" s="16">
        <v>45050</v>
      </c>
      <c r="H215" s="13">
        <v>9</v>
      </c>
      <c r="I215" s="16" t="s">
        <v>150</v>
      </c>
      <c r="J215" s="17" t="s">
        <v>219</v>
      </c>
      <c r="K215" s="17" t="s">
        <v>364</v>
      </c>
      <c r="L215" s="18">
        <v>8052981</v>
      </c>
      <c r="M215" s="19" t="s">
        <v>365</v>
      </c>
      <c r="N215" s="20" t="s">
        <v>4048</v>
      </c>
      <c r="O215" s="14" t="s">
        <v>4049</v>
      </c>
      <c r="P215" s="21" t="s">
        <v>4050</v>
      </c>
    </row>
    <row r="216" spans="1:16" ht="24" x14ac:dyDescent="0.25">
      <c r="A216" s="13">
        <v>2023</v>
      </c>
      <c r="B216" s="14" t="s">
        <v>366</v>
      </c>
      <c r="C216" s="13" t="s">
        <v>367</v>
      </c>
      <c r="D216" s="15" t="s">
        <v>368</v>
      </c>
      <c r="E216" s="16">
        <v>45001</v>
      </c>
      <c r="F216" s="14">
        <v>729</v>
      </c>
      <c r="G216" s="16">
        <v>45054</v>
      </c>
      <c r="H216" s="13">
        <v>10</v>
      </c>
      <c r="I216" s="16" t="s">
        <v>150</v>
      </c>
      <c r="J216" s="17" t="s">
        <v>219</v>
      </c>
      <c r="K216" s="17" t="s">
        <v>369</v>
      </c>
      <c r="L216" s="18">
        <v>5607922</v>
      </c>
      <c r="M216" s="19">
        <v>3.19</v>
      </c>
      <c r="N216" s="20" t="s">
        <v>3787</v>
      </c>
      <c r="O216" s="14" t="s">
        <v>3787</v>
      </c>
      <c r="P216" s="21" t="s">
        <v>3787</v>
      </c>
    </row>
    <row r="217" spans="1:16" ht="24" x14ac:dyDescent="0.25">
      <c r="A217" s="13">
        <v>2023</v>
      </c>
      <c r="B217" s="14" t="s">
        <v>370</v>
      </c>
      <c r="C217" s="13" t="s">
        <v>371</v>
      </c>
      <c r="D217" s="15" t="s">
        <v>372</v>
      </c>
      <c r="E217" s="16">
        <v>45014</v>
      </c>
      <c r="F217" s="14">
        <v>730</v>
      </c>
      <c r="G217" s="16">
        <v>45054</v>
      </c>
      <c r="H217" s="13">
        <v>9</v>
      </c>
      <c r="I217" s="16" t="s">
        <v>157</v>
      </c>
      <c r="J217" s="17" t="s">
        <v>373</v>
      </c>
      <c r="K217" s="17" t="s">
        <v>374</v>
      </c>
      <c r="L217" s="18">
        <v>12891776</v>
      </c>
      <c r="M217" s="22">
        <v>7.4222020000000004</v>
      </c>
      <c r="N217" s="20" t="s">
        <v>4051</v>
      </c>
      <c r="O217" s="14" t="s">
        <v>4052</v>
      </c>
      <c r="P217" s="21" t="s">
        <v>4053</v>
      </c>
    </row>
    <row r="218" spans="1:16" x14ac:dyDescent="0.25">
      <c r="A218" s="13">
        <v>2023</v>
      </c>
      <c r="B218" s="14" t="s">
        <v>375</v>
      </c>
      <c r="C218" s="13" t="s">
        <v>376</v>
      </c>
      <c r="D218" s="15" t="s">
        <v>377</v>
      </c>
      <c r="E218" s="16">
        <v>44979</v>
      </c>
      <c r="F218" s="14">
        <v>737</v>
      </c>
      <c r="G218" s="16">
        <v>45055</v>
      </c>
      <c r="H218" s="13">
        <v>18</v>
      </c>
      <c r="I218" s="16" t="s">
        <v>157</v>
      </c>
      <c r="J218" s="17" t="s">
        <v>373</v>
      </c>
      <c r="K218" s="17" t="s">
        <v>378</v>
      </c>
      <c r="L218" s="18">
        <v>5831426</v>
      </c>
      <c r="M218" s="19" t="s">
        <v>379</v>
      </c>
      <c r="N218" s="20" t="s">
        <v>4054</v>
      </c>
      <c r="O218" s="14" t="s">
        <v>4055</v>
      </c>
      <c r="P218" s="21" t="s">
        <v>4056</v>
      </c>
    </row>
    <row r="219" spans="1:16" ht="24" x14ac:dyDescent="0.25">
      <c r="A219" s="13">
        <v>2023</v>
      </c>
      <c r="B219" s="14" t="s">
        <v>380</v>
      </c>
      <c r="C219" s="13" t="s">
        <v>381</v>
      </c>
      <c r="D219" s="15" t="s">
        <v>382</v>
      </c>
      <c r="E219" s="16">
        <v>44945</v>
      </c>
      <c r="F219" s="14">
        <v>761</v>
      </c>
      <c r="G219" s="16">
        <v>45058</v>
      </c>
      <c r="H219" s="13">
        <v>19</v>
      </c>
      <c r="I219" s="16" t="s">
        <v>150</v>
      </c>
      <c r="J219" s="17" t="s">
        <v>219</v>
      </c>
      <c r="K219" s="17" t="s">
        <v>220</v>
      </c>
      <c r="L219" s="18">
        <v>158798393</v>
      </c>
      <c r="M219" s="19">
        <v>321.144566</v>
      </c>
      <c r="N219" s="20" t="s">
        <v>3787</v>
      </c>
      <c r="O219" s="14" t="s">
        <v>3787</v>
      </c>
      <c r="P219" s="21" t="s">
        <v>3787</v>
      </c>
    </row>
    <row r="220" spans="1:16" x14ac:dyDescent="0.25">
      <c r="A220" s="13">
        <v>2023</v>
      </c>
      <c r="B220" s="14" t="s">
        <v>384</v>
      </c>
      <c r="C220" s="13" t="s">
        <v>385</v>
      </c>
      <c r="D220" s="15" t="s">
        <v>386</v>
      </c>
      <c r="E220" s="16">
        <v>45054</v>
      </c>
      <c r="F220" s="14">
        <v>760</v>
      </c>
      <c r="G220" s="16">
        <v>45058</v>
      </c>
      <c r="H220" s="13">
        <v>8</v>
      </c>
      <c r="I220" s="16" t="s">
        <v>150</v>
      </c>
      <c r="J220" s="17" t="s">
        <v>387</v>
      </c>
      <c r="K220" s="17" t="s">
        <v>388</v>
      </c>
      <c r="L220" s="18">
        <v>133447201</v>
      </c>
      <c r="M220" s="19" t="s">
        <v>389</v>
      </c>
      <c r="N220" s="20" t="s">
        <v>4057</v>
      </c>
      <c r="O220" s="14" t="s">
        <v>4058</v>
      </c>
      <c r="P220" s="21" t="s">
        <v>4059</v>
      </c>
    </row>
    <row r="221" spans="1:16" ht="24" x14ac:dyDescent="0.25">
      <c r="A221" s="13">
        <v>2023</v>
      </c>
      <c r="B221" s="14" t="s">
        <v>390</v>
      </c>
      <c r="C221" s="13" t="s">
        <v>391</v>
      </c>
      <c r="D221" s="15" t="s">
        <v>392</v>
      </c>
      <c r="E221" s="16">
        <v>45015</v>
      </c>
      <c r="F221" s="14">
        <v>771</v>
      </c>
      <c r="G221" s="16">
        <v>45062</v>
      </c>
      <c r="H221" s="13">
        <v>13</v>
      </c>
      <c r="I221" s="16" t="s">
        <v>157</v>
      </c>
      <c r="J221" s="17" t="s">
        <v>393</v>
      </c>
      <c r="K221" s="17" t="s">
        <v>394</v>
      </c>
      <c r="L221" s="18">
        <v>59659496</v>
      </c>
      <c r="M221" s="19">
        <v>136.22999999999999</v>
      </c>
      <c r="N221" s="20" t="s">
        <v>3787</v>
      </c>
      <c r="O221" s="14" t="s">
        <v>3787</v>
      </c>
      <c r="P221" s="21" t="s">
        <v>3787</v>
      </c>
    </row>
    <row r="222" spans="1:16" ht="36" x14ac:dyDescent="0.25">
      <c r="A222" s="13">
        <v>2023</v>
      </c>
      <c r="B222" s="14" t="s">
        <v>395</v>
      </c>
      <c r="C222" s="13" t="s">
        <v>396</v>
      </c>
      <c r="D222" s="15" t="s">
        <v>397</v>
      </c>
      <c r="E222" s="16">
        <v>45050</v>
      </c>
      <c r="F222" s="14">
        <v>768</v>
      </c>
      <c r="G222" s="16">
        <v>45062</v>
      </c>
      <c r="H222" s="13">
        <v>1</v>
      </c>
      <c r="I222" s="16" t="s">
        <v>157</v>
      </c>
      <c r="J222" s="17" t="s">
        <v>398</v>
      </c>
      <c r="K222" s="17" t="s">
        <v>399</v>
      </c>
      <c r="L222" s="18">
        <v>9677590</v>
      </c>
      <c r="M222" s="19">
        <v>4.5312999999999999</v>
      </c>
      <c r="N222" s="20" t="s">
        <v>3787</v>
      </c>
      <c r="O222" s="14" t="s">
        <v>3787</v>
      </c>
      <c r="P222" s="21" t="s">
        <v>3787</v>
      </c>
    </row>
    <row r="223" spans="1:16" ht="36" x14ac:dyDescent="0.25">
      <c r="A223" s="13">
        <v>2023</v>
      </c>
      <c r="B223" s="14" t="s">
        <v>400</v>
      </c>
      <c r="C223" s="13" t="s">
        <v>401</v>
      </c>
      <c r="D223" s="15" t="s">
        <v>402</v>
      </c>
      <c r="E223" s="16">
        <v>45058</v>
      </c>
      <c r="F223" s="14">
        <v>830</v>
      </c>
      <c r="G223" s="16">
        <v>45062</v>
      </c>
      <c r="H223" s="13">
        <v>1</v>
      </c>
      <c r="I223" s="16" t="s">
        <v>150</v>
      </c>
      <c r="J223" s="17" t="s">
        <v>219</v>
      </c>
      <c r="K223" s="17" t="s">
        <v>403</v>
      </c>
      <c r="L223" s="18">
        <v>46417400</v>
      </c>
      <c r="M223" s="19" t="s">
        <v>404</v>
      </c>
      <c r="N223" s="20" t="s">
        <v>3787</v>
      </c>
      <c r="O223" s="14" t="s">
        <v>3787</v>
      </c>
      <c r="P223" s="21" t="s">
        <v>3787</v>
      </c>
    </row>
    <row r="224" spans="1:16" x14ac:dyDescent="0.25">
      <c r="A224" s="13">
        <v>2023</v>
      </c>
      <c r="B224" s="14" t="s">
        <v>405</v>
      </c>
      <c r="C224" s="13" t="s">
        <v>406</v>
      </c>
      <c r="D224" s="15" t="s">
        <v>407</v>
      </c>
      <c r="E224" s="16">
        <v>45001</v>
      </c>
      <c r="F224" s="14">
        <v>968</v>
      </c>
      <c r="G224" s="16">
        <v>45083</v>
      </c>
      <c r="H224" s="13">
        <v>2</v>
      </c>
      <c r="I224" s="16" t="s">
        <v>157</v>
      </c>
      <c r="J224" s="17" t="s">
        <v>373</v>
      </c>
      <c r="K224" s="17" t="s">
        <v>408</v>
      </c>
      <c r="L224" s="18">
        <v>10483170</v>
      </c>
      <c r="M224" s="19" t="s">
        <v>409</v>
      </c>
      <c r="N224" s="20" t="s">
        <v>3787</v>
      </c>
      <c r="O224" s="14" t="s">
        <v>3787</v>
      </c>
      <c r="P224" s="21" t="s">
        <v>3787</v>
      </c>
    </row>
    <row r="225" spans="1:16" x14ac:dyDescent="0.25">
      <c r="A225" s="13">
        <v>2023</v>
      </c>
      <c r="B225" s="18" t="s">
        <v>410</v>
      </c>
      <c r="C225" s="18" t="s">
        <v>411</v>
      </c>
      <c r="D225" s="18" t="s">
        <v>412</v>
      </c>
      <c r="E225" s="18">
        <v>45062</v>
      </c>
      <c r="F225" s="18">
        <v>982</v>
      </c>
      <c r="G225" s="18">
        <v>45085</v>
      </c>
      <c r="H225" s="18">
        <v>12</v>
      </c>
      <c r="I225" s="18" t="s">
        <v>157</v>
      </c>
      <c r="J225" s="18" t="s">
        <v>413</v>
      </c>
      <c r="K225" s="18" t="s">
        <v>414</v>
      </c>
      <c r="L225" s="18">
        <v>2561715</v>
      </c>
      <c r="M225" s="19" t="s">
        <v>415</v>
      </c>
      <c r="N225" s="20" t="s">
        <v>4060</v>
      </c>
      <c r="O225" s="14" t="s">
        <v>4061</v>
      </c>
      <c r="P225" s="21" t="s">
        <v>4062</v>
      </c>
    </row>
    <row r="226" spans="1:16" ht="36" x14ac:dyDescent="0.25">
      <c r="A226" s="13">
        <v>2023</v>
      </c>
      <c r="B226" s="14" t="s">
        <v>416</v>
      </c>
      <c r="C226" s="13" t="s">
        <v>417</v>
      </c>
      <c r="D226" s="15" t="s">
        <v>418</v>
      </c>
      <c r="E226" s="16">
        <v>45068</v>
      </c>
      <c r="F226" s="14">
        <v>992</v>
      </c>
      <c r="G226" s="16">
        <v>45090</v>
      </c>
      <c r="H226" s="13">
        <v>16</v>
      </c>
      <c r="I226" s="16" t="s">
        <v>157</v>
      </c>
      <c r="J226" s="17" t="s">
        <v>419</v>
      </c>
      <c r="K226" s="17" t="s">
        <v>420</v>
      </c>
      <c r="L226" s="18">
        <v>7711419</v>
      </c>
      <c r="M226" s="19" t="s">
        <v>421</v>
      </c>
      <c r="N226" s="20" t="s">
        <v>3787</v>
      </c>
      <c r="O226" s="14" t="s">
        <v>3787</v>
      </c>
      <c r="P226" s="21" t="s">
        <v>3787</v>
      </c>
    </row>
    <row r="227" spans="1:16" ht="24" x14ac:dyDescent="0.25">
      <c r="A227" s="13">
        <v>2023</v>
      </c>
      <c r="B227" s="14" t="s">
        <v>422</v>
      </c>
      <c r="C227" s="13" t="s">
        <v>423</v>
      </c>
      <c r="D227" s="15" t="s">
        <v>424</v>
      </c>
      <c r="E227" s="16">
        <v>45083</v>
      </c>
      <c r="F227" s="14">
        <v>998</v>
      </c>
      <c r="G227" s="16">
        <v>45091</v>
      </c>
      <c r="H227" s="13">
        <v>1</v>
      </c>
      <c r="I227" s="16" t="s">
        <v>150</v>
      </c>
      <c r="J227" s="17" t="s">
        <v>425</v>
      </c>
      <c r="K227" s="17" t="s">
        <v>426</v>
      </c>
      <c r="L227" s="18">
        <v>2848282</v>
      </c>
      <c r="M227" s="19" t="s">
        <v>427</v>
      </c>
      <c r="N227" s="20" t="s">
        <v>4063</v>
      </c>
      <c r="O227" s="14" t="s">
        <v>4064</v>
      </c>
      <c r="P227" s="21" t="s">
        <v>4065</v>
      </c>
    </row>
    <row r="228" spans="1:16" x14ac:dyDescent="0.25">
      <c r="A228" s="13">
        <v>2023</v>
      </c>
      <c r="B228" s="14" t="s">
        <v>428</v>
      </c>
      <c r="C228" s="13" t="s">
        <v>429</v>
      </c>
      <c r="D228" s="15" t="s">
        <v>430</v>
      </c>
      <c r="E228" s="16">
        <v>45040</v>
      </c>
      <c r="F228" s="14">
        <v>1003</v>
      </c>
      <c r="G228" s="16">
        <v>45091</v>
      </c>
      <c r="H228" s="13">
        <v>9</v>
      </c>
      <c r="I228" s="16" t="s">
        <v>157</v>
      </c>
      <c r="J228" s="17" t="s">
        <v>249</v>
      </c>
      <c r="K228" s="17" t="s">
        <v>431</v>
      </c>
      <c r="L228" s="18">
        <v>323367255</v>
      </c>
      <c r="M228" s="19" t="s">
        <v>432</v>
      </c>
      <c r="N228" s="20" t="s">
        <v>3787</v>
      </c>
      <c r="O228" s="14" t="s">
        <v>3787</v>
      </c>
      <c r="P228" s="21" t="s">
        <v>3787</v>
      </c>
    </row>
    <row r="229" spans="1:16" x14ac:dyDescent="0.25">
      <c r="A229" s="13">
        <v>2023</v>
      </c>
      <c r="B229" s="14" t="s">
        <v>433</v>
      </c>
      <c r="C229" s="13" t="s">
        <v>434</v>
      </c>
      <c r="D229" s="15" t="s">
        <v>435</v>
      </c>
      <c r="E229" s="16">
        <v>45077</v>
      </c>
      <c r="F229" s="14">
        <v>1018</v>
      </c>
      <c r="G229" s="16">
        <v>45093</v>
      </c>
      <c r="H229" s="13">
        <v>8</v>
      </c>
      <c r="I229" s="16" t="s">
        <v>150</v>
      </c>
      <c r="J229" s="17" t="s">
        <v>252</v>
      </c>
      <c r="K229" s="17" t="s">
        <v>436</v>
      </c>
      <c r="L229" s="18">
        <v>18326115</v>
      </c>
      <c r="M229" s="19" t="s">
        <v>437</v>
      </c>
      <c r="N229" s="20" t="s">
        <v>3787</v>
      </c>
      <c r="O229" s="14" t="s">
        <v>3787</v>
      </c>
      <c r="P229" s="21" t="s">
        <v>3787</v>
      </c>
    </row>
    <row r="230" spans="1:16" ht="24" x14ac:dyDescent="0.25">
      <c r="A230" s="13">
        <v>2023</v>
      </c>
      <c r="B230" s="14" t="s">
        <v>438</v>
      </c>
      <c r="C230" s="13" t="s">
        <v>439</v>
      </c>
      <c r="D230" s="15" t="s">
        <v>440</v>
      </c>
      <c r="E230" s="16">
        <v>45040</v>
      </c>
      <c r="F230" s="14">
        <v>1040</v>
      </c>
      <c r="G230" s="16">
        <v>45097</v>
      </c>
      <c r="H230" s="13">
        <v>2</v>
      </c>
      <c r="I230" s="16" t="s">
        <v>157</v>
      </c>
      <c r="J230" s="17" t="s">
        <v>441</v>
      </c>
      <c r="K230" s="17" t="s">
        <v>442</v>
      </c>
      <c r="L230" s="18">
        <v>8981329</v>
      </c>
      <c r="M230" s="19" t="s">
        <v>443</v>
      </c>
      <c r="N230" s="20" t="s">
        <v>3787</v>
      </c>
      <c r="O230" s="14" t="s">
        <v>3787</v>
      </c>
      <c r="P230" s="21" t="s">
        <v>3787</v>
      </c>
    </row>
    <row r="231" spans="1:16" ht="36" x14ac:dyDescent="0.25">
      <c r="A231" s="13">
        <v>2023</v>
      </c>
      <c r="B231" s="14" t="s">
        <v>444</v>
      </c>
      <c r="C231" s="13" t="s">
        <v>445</v>
      </c>
      <c r="D231" s="15" t="s">
        <v>446</v>
      </c>
      <c r="E231" s="16">
        <v>45071</v>
      </c>
      <c r="F231" s="14">
        <v>1038</v>
      </c>
      <c r="G231" s="16">
        <v>45097</v>
      </c>
      <c r="H231" s="13">
        <v>1</v>
      </c>
      <c r="I231" s="16" t="s">
        <v>150</v>
      </c>
      <c r="J231" s="17" t="s">
        <v>219</v>
      </c>
      <c r="K231" s="17" t="s">
        <v>447</v>
      </c>
      <c r="L231" s="18">
        <v>5482508</v>
      </c>
      <c r="M231" s="19" t="s">
        <v>448</v>
      </c>
      <c r="N231" s="20" t="s">
        <v>3787</v>
      </c>
      <c r="O231" s="14" t="s">
        <v>3787</v>
      </c>
      <c r="P231" s="21" t="s">
        <v>3787</v>
      </c>
    </row>
    <row r="232" spans="1:16" ht="24" x14ac:dyDescent="0.25">
      <c r="A232" s="13">
        <v>2023</v>
      </c>
      <c r="B232" s="14" t="s">
        <v>449</v>
      </c>
      <c r="C232" s="13" t="s">
        <v>450</v>
      </c>
      <c r="D232" s="15" t="s">
        <v>451</v>
      </c>
      <c r="E232" s="16">
        <v>45040</v>
      </c>
      <c r="F232" s="14">
        <v>1036</v>
      </c>
      <c r="G232" s="16">
        <v>45097</v>
      </c>
      <c r="H232" s="13">
        <v>11</v>
      </c>
      <c r="I232" s="16" t="s">
        <v>157</v>
      </c>
      <c r="J232" s="17" t="s">
        <v>452</v>
      </c>
      <c r="K232" s="17" t="s">
        <v>453</v>
      </c>
      <c r="L232" s="18">
        <v>27430056</v>
      </c>
      <c r="M232" s="19" t="s">
        <v>454</v>
      </c>
      <c r="N232" s="20" t="s">
        <v>4066</v>
      </c>
      <c r="O232" s="14" t="s">
        <v>4067</v>
      </c>
      <c r="P232" s="21" t="s">
        <v>4068</v>
      </c>
    </row>
    <row r="233" spans="1:16" ht="24" x14ac:dyDescent="0.25">
      <c r="A233" s="13">
        <v>2023</v>
      </c>
      <c r="B233" s="14" t="s">
        <v>455</v>
      </c>
      <c r="C233" s="13" t="s">
        <v>450</v>
      </c>
      <c r="D233" s="15" t="s">
        <v>456</v>
      </c>
      <c r="E233" s="16">
        <v>45040</v>
      </c>
      <c r="F233" s="14">
        <v>1037</v>
      </c>
      <c r="G233" s="16">
        <v>45097</v>
      </c>
      <c r="H233" s="13">
        <v>11</v>
      </c>
      <c r="I233" s="16" t="s">
        <v>150</v>
      </c>
      <c r="J233" s="17" t="s">
        <v>452</v>
      </c>
      <c r="K233" s="17" t="s">
        <v>453</v>
      </c>
      <c r="L233" s="18">
        <v>2548578</v>
      </c>
      <c r="M233" s="19" t="s">
        <v>457</v>
      </c>
      <c r="N233" s="20" t="s">
        <v>4069</v>
      </c>
      <c r="O233" s="14" t="s">
        <v>4070</v>
      </c>
      <c r="P233" s="21" t="s">
        <v>4071</v>
      </c>
    </row>
    <row r="234" spans="1:16" ht="24" x14ac:dyDescent="0.25">
      <c r="A234" s="13">
        <v>2023</v>
      </c>
      <c r="B234" s="14" t="s">
        <v>458</v>
      </c>
      <c r="C234" s="13" t="s">
        <v>459</v>
      </c>
      <c r="D234" s="15" t="s">
        <v>460</v>
      </c>
      <c r="E234" s="16">
        <v>45040</v>
      </c>
      <c r="F234" s="14">
        <v>1039</v>
      </c>
      <c r="G234" s="16">
        <v>45097</v>
      </c>
      <c r="H234" s="13">
        <v>10</v>
      </c>
      <c r="I234" s="16" t="s">
        <v>157</v>
      </c>
      <c r="J234" s="17" t="s">
        <v>461</v>
      </c>
      <c r="K234" s="17" t="s">
        <v>462</v>
      </c>
      <c r="L234" s="18">
        <v>5000818</v>
      </c>
      <c r="M234" s="19" t="s">
        <v>463</v>
      </c>
      <c r="N234" s="20" t="s">
        <v>3787</v>
      </c>
      <c r="O234" s="14" t="s">
        <v>3787</v>
      </c>
      <c r="P234" s="21" t="s">
        <v>3787</v>
      </c>
    </row>
    <row r="235" spans="1:16" ht="24" x14ac:dyDescent="0.25">
      <c r="A235" s="13">
        <v>2023</v>
      </c>
      <c r="B235" s="14" t="s">
        <v>464</v>
      </c>
      <c r="C235" s="13" t="s">
        <v>465</v>
      </c>
      <c r="D235" s="15" t="s">
        <v>466</v>
      </c>
      <c r="E235" s="16">
        <v>45030</v>
      </c>
      <c r="F235" s="14">
        <v>1034</v>
      </c>
      <c r="G235" s="16">
        <v>45097</v>
      </c>
      <c r="H235" s="13">
        <v>18</v>
      </c>
      <c r="I235" s="16" t="s">
        <v>150</v>
      </c>
      <c r="J235" s="17" t="s">
        <v>467</v>
      </c>
      <c r="K235" s="17" t="s">
        <v>468</v>
      </c>
      <c r="L235" s="18">
        <v>8752552</v>
      </c>
      <c r="M235" s="19" t="s">
        <v>469</v>
      </c>
      <c r="N235" s="20" t="s">
        <v>3787</v>
      </c>
      <c r="O235" s="14" t="s">
        <v>3787</v>
      </c>
      <c r="P235" s="21" t="s">
        <v>3787</v>
      </c>
    </row>
    <row r="236" spans="1:16" ht="24" x14ac:dyDescent="0.25">
      <c r="A236" s="13">
        <v>2023</v>
      </c>
      <c r="B236" s="14" t="s">
        <v>470</v>
      </c>
      <c r="C236" s="13" t="s">
        <v>471</v>
      </c>
      <c r="D236" s="15" t="s">
        <v>472</v>
      </c>
      <c r="E236" s="16">
        <v>44979</v>
      </c>
      <c r="F236" s="14">
        <v>1033</v>
      </c>
      <c r="G236" s="16">
        <v>45097</v>
      </c>
      <c r="H236" s="13">
        <v>11</v>
      </c>
      <c r="I236" s="16" t="s">
        <v>157</v>
      </c>
      <c r="J236" s="17" t="s">
        <v>473</v>
      </c>
      <c r="K236" s="17" t="s">
        <v>474</v>
      </c>
      <c r="L236" s="18">
        <v>266685478</v>
      </c>
      <c r="M236" s="19">
        <v>596.34</v>
      </c>
      <c r="N236" s="20" t="s">
        <v>3787</v>
      </c>
      <c r="O236" s="14" t="s">
        <v>3787</v>
      </c>
      <c r="P236" s="21" t="s">
        <v>3787</v>
      </c>
    </row>
    <row r="237" spans="1:16" ht="36" x14ac:dyDescent="0.25">
      <c r="A237" s="13">
        <v>2023</v>
      </c>
      <c r="B237" s="14" t="s">
        <v>476</v>
      </c>
      <c r="C237" s="13" t="s">
        <v>477</v>
      </c>
      <c r="D237" s="15" t="s">
        <v>478</v>
      </c>
      <c r="E237" s="16">
        <v>45064</v>
      </c>
      <c r="F237" s="14">
        <v>1030</v>
      </c>
      <c r="G237" s="16">
        <v>45097</v>
      </c>
      <c r="H237" s="13">
        <v>11</v>
      </c>
      <c r="I237" s="16" t="s">
        <v>157</v>
      </c>
      <c r="J237" s="17" t="s">
        <v>479</v>
      </c>
      <c r="K237" s="17" t="s">
        <v>480</v>
      </c>
      <c r="L237" s="18">
        <v>16736538</v>
      </c>
      <c r="M237" s="19" t="s">
        <v>481</v>
      </c>
      <c r="N237" s="20" t="s">
        <v>3787</v>
      </c>
      <c r="O237" s="14" t="s">
        <v>3787</v>
      </c>
      <c r="P237" s="21" t="s">
        <v>3787</v>
      </c>
    </row>
    <row r="238" spans="1:16" x14ac:dyDescent="0.25">
      <c r="A238" s="13">
        <v>2023</v>
      </c>
      <c r="B238" s="14" t="s">
        <v>482</v>
      </c>
      <c r="C238" s="13" t="s">
        <v>483</v>
      </c>
      <c r="D238" s="15" t="s">
        <v>484</v>
      </c>
      <c r="E238" s="16">
        <v>45090</v>
      </c>
      <c r="F238" s="14">
        <v>1049</v>
      </c>
      <c r="G238" s="16">
        <v>45098</v>
      </c>
      <c r="H238" s="13">
        <v>9</v>
      </c>
      <c r="I238" s="16" t="s">
        <v>157</v>
      </c>
      <c r="J238" s="17" t="s">
        <v>485</v>
      </c>
      <c r="K238" s="17" t="s">
        <v>486</v>
      </c>
      <c r="L238" s="18">
        <v>15001306</v>
      </c>
      <c r="M238" s="19" t="s">
        <v>487</v>
      </c>
      <c r="N238" s="20" t="s">
        <v>4072</v>
      </c>
      <c r="O238" s="14" t="s">
        <v>4073</v>
      </c>
      <c r="P238" s="21" t="s">
        <v>4074</v>
      </c>
    </row>
    <row r="239" spans="1:16" ht="24" x14ac:dyDescent="0.25">
      <c r="A239" s="13">
        <v>2023</v>
      </c>
      <c r="B239" s="14" t="s">
        <v>488</v>
      </c>
      <c r="C239" s="13" t="s">
        <v>489</v>
      </c>
      <c r="D239" s="15" t="s">
        <v>490</v>
      </c>
      <c r="E239" s="16">
        <v>45097</v>
      </c>
      <c r="F239" s="14">
        <v>1048</v>
      </c>
      <c r="G239" s="16">
        <v>45098</v>
      </c>
      <c r="H239" s="13">
        <v>8</v>
      </c>
      <c r="I239" s="16" t="s">
        <v>150</v>
      </c>
      <c r="J239" s="17" t="s">
        <v>491</v>
      </c>
      <c r="K239" s="17" t="s">
        <v>492</v>
      </c>
      <c r="L239" s="18">
        <v>5342380</v>
      </c>
      <c r="M239" s="19">
        <v>4.5334000000000003</v>
      </c>
      <c r="N239" s="20" t="s">
        <v>4075</v>
      </c>
      <c r="O239" s="14" t="s">
        <v>4076</v>
      </c>
      <c r="P239" s="21" t="s">
        <v>4077</v>
      </c>
    </row>
    <row r="240" spans="1:16" ht="24" x14ac:dyDescent="0.25">
      <c r="A240" s="13">
        <v>2023</v>
      </c>
      <c r="B240" s="14" t="s">
        <v>493</v>
      </c>
      <c r="C240" s="13" t="s">
        <v>494</v>
      </c>
      <c r="D240" s="15" t="s">
        <v>495</v>
      </c>
      <c r="E240" s="16">
        <v>45079</v>
      </c>
      <c r="F240" s="14">
        <v>1086</v>
      </c>
      <c r="G240" s="16">
        <v>45104</v>
      </c>
      <c r="H240" s="13">
        <v>11</v>
      </c>
      <c r="I240" s="16" t="s">
        <v>150</v>
      </c>
      <c r="J240" s="17" t="s">
        <v>219</v>
      </c>
      <c r="K240" s="17" t="s">
        <v>496</v>
      </c>
      <c r="L240" s="18">
        <v>7777104</v>
      </c>
      <c r="M240" s="19" t="s">
        <v>497</v>
      </c>
      <c r="N240" s="20" t="s">
        <v>3787</v>
      </c>
      <c r="O240" s="14" t="s">
        <v>3787</v>
      </c>
      <c r="P240" s="21" t="s">
        <v>3787</v>
      </c>
    </row>
    <row r="241" spans="1:17" x14ac:dyDescent="0.25">
      <c r="A241" s="13">
        <v>2023</v>
      </c>
      <c r="B241" s="14" t="s">
        <v>498</v>
      </c>
      <c r="C241" s="13" t="s">
        <v>499</v>
      </c>
      <c r="D241" s="15" t="s">
        <v>500</v>
      </c>
      <c r="E241" s="16">
        <v>45079</v>
      </c>
      <c r="F241" s="14">
        <v>1085</v>
      </c>
      <c r="G241" s="16">
        <v>45104</v>
      </c>
      <c r="H241" s="13">
        <v>8</v>
      </c>
      <c r="I241" s="16" t="s">
        <v>150</v>
      </c>
      <c r="J241" s="17" t="s">
        <v>387</v>
      </c>
      <c r="K241" s="17" t="s">
        <v>502</v>
      </c>
      <c r="L241" s="18">
        <v>282813325</v>
      </c>
      <c r="M241" s="19" t="s">
        <v>503</v>
      </c>
      <c r="N241" s="20" t="s">
        <v>3787</v>
      </c>
      <c r="O241" s="14" t="s">
        <v>3787</v>
      </c>
      <c r="P241" s="21" t="s">
        <v>3787</v>
      </c>
    </row>
    <row r="242" spans="1:17" x14ac:dyDescent="0.25">
      <c r="A242" s="13">
        <v>2023</v>
      </c>
      <c r="B242" s="14" t="s">
        <v>504</v>
      </c>
      <c r="C242" s="13" t="s">
        <v>505</v>
      </c>
      <c r="D242" s="15" t="s">
        <v>506</v>
      </c>
      <c r="E242" s="16">
        <v>45086</v>
      </c>
      <c r="F242" s="14">
        <v>1084</v>
      </c>
      <c r="G242" s="16">
        <v>45104</v>
      </c>
      <c r="H242" s="13">
        <v>16</v>
      </c>
      <c r="I242" s="16" t="s">
        <v>150</v>
      </c>
      <c r="J242" s="17" t="s">
        <v>387</v>
      </c>
      <c r="K242" s="17" t="s">
        <v>507</v>
      </c>
      <c r="L242" s="18">
        <v>32181335</v>
      </c>
      <c r="M242" s="19" t="s">
        <v>508</v>
      </c>
      <c r="N242" s="20" t="s">
        <v>4078</v>
      </c>
      <c r="O242" s="14" t="s">
        <v>4079</v>
      </c>
      <c r="P242" s="21" t="s">
        <v>4080</v>
      </c>
    </row>
    <row r="243" spans="1:17" x14ac:dyDescent="0.25">
      <c r="A243" s="13">
        <v>2023</v>
      </c>
      <c r="B243" s="14" t="s">
        <v>509</v>
      </c>
      <c r="C243" s="13" t="s">
        <v>510</v>
      </c>
      <c r="D243" s="15" t="s">
        <v>511</v>
      </c>
      <c r="E243" s="16">
        <v>45106</v>
      </c>
      <c r="F243" s="14">
        <v>1225</v>
      </c>
      <c r="G243" s="16">
        <v>45121</v>
      </c>
      <c r="H243" s="13">
        <v>5</v>
      </c>
      <c r="I243" s="16" t="s">
        <v>150</v>
      </c>
      <c r="J243" s="17" t="s">
        <v>219</v>
      </c>
      <c r="K243" s="17" t="s">
        <v>512</v>
      </c>
      <c r="L243" s="18">
        <v>66509514</v>
      </c>
      <c r="M243" s="19">
        <v>62.58</v>
      </c>
      <c r="N243" s="20" t="s">
        <v>3787</v>
      </c>
      <c r="O243" s="14" t="s">
        <v>3787</v>
      </c>
      <c r="P243" s="21" t="s">
        <v>3787</v>
      </c>
    </row>
    <row r="244" spans="1:17" x14ac:dyDescent="0.25">
      <c r="A244" s="13">
        <v>2023</v>
      </c>
      <c r="B244" s="14" t="s">
        <v>513</v>
      </c>
      <c r="C244" s="13" t="s">
        <v>514</v>
      </c>
      <c r="D244" s="15" t="s">
        <v>515</v>
      </c>
      <c r="E244" s="16">
        <v>45097</v>
      </c>
      <c r="F244" s="14">
        <v>1224</v>
      </c>
      <c r="G244" s="16">
        <v>45121</v>
      </c>
      <c r="H244" s="13">
        <v>7</v>
      </c>
      <c r="I244" s="16" t="s">
        <v>150</v>
      </c>
      <c r="J244" s="17" t="s">
        <v>219</v>
      </c>
      <c r="K244" s="17" t="s">
        <v>516</v>
      </c>
      <c r="L244" s="18">
        <v>4676772</v>
      </c>
      <c r="M244" s="19">
        <v>10.68</v>
      </c>
      <c r="N244" s="20" t="s">
        <v>3787</v>
      </c>
      <c r="O244" s="14" t="s">
        <v>3787</v>
      </c>
      <c r="P244" s="21" t="s">
        <v>3787</v>
      </c>
    </row>
    <row r="245" spans="1:17" ht="24" x14ac:dyDescent="0.25">
      <c r="A245" s="13">
        <v>2023</v>
      </c>
      <c r="B245" s="14" t="s">
        <v>517</v>
      </c>
      <c r="C245" s="13" t="s">
        <v>518</v>
      </c>
      <c r="D245" s="15" t="s">
        <v>519</v>
      </c>
      <c r="E245" s="16">
        <v>45113</v>
      </c>
      <c r="F245" s="14">
        <v>1248</v>
      </c>
      <c r="G245" s="16">
        <v>45125</v>
      </c>
      <c r="H245" s="13">
        <v>2</v>
      </c>
      <c r="I245" s="16" t="s">
        <v>150</v>
      </c>
      <c r="J245" s="17" t="s">
        <v>268</v>
      </c>
      <c r="K245" s="17" t="s">
        <v>520</v>
      </c>
      <c r="L245" s="18">
        <v>2880166</v>
      </c>
      <c r="M245" s="19">
        <v>5.42</v>
      </c>
      <c r="N245" s="20" t="s">
        <v>4081</v>
      </c>
      <c r="O245" s="14" t="s">
        <v>4082</v>
      </c>
      <c r="P245" s="21" t="s">
        <v>4083</v>
      </c>
    </row>
    <row r="246" spans="1:17" ht="24" x14ac:dyDescent="0.25">
      <c r="A246" s="13">
        <v>2023</v>
      </c>
      <c r="B246" s="14" t="s">
        <v>521</v>
      </c>
      <c r="C246" s="13" t="s">
        <v>522</v>
      </c>
      <c r="D246" s="15" t="s">
        <v>523</v>
      </c>
      <c r="E246" s="16">
        <v>45105</v>
      </c>
      <c r="F246" s="14">
        <v>1254</v>
      </c>
      <c r="G246" s="16">
        <v>45126</v>
      </c>
      <c r="H246" s="13">
        <v>2</v>
      </c>
      <c r="I246" s="16" t="s">
        <v>157</v>
      </c>
      <c r="J246" s="17" t="s">
        <v>525</v>
      </c>
      <c r="K246" s="17" t="s">
        <v>526</v>
      </c>
      <c r="L246" s="18">
        <v>4812521</v>
      </c>
      <c r="M246" s="19">
        <v>10.99</v>
      </c>
      <c r="N246" s="20" t="s">
        <v>4084</v>
      </c>
      <c r="O246" s="14" t="s">
        <v>4085</v>
      </c>
      <c r="P246" s="21" t="s">
        <v>4086</v>
      </c>
    </row>
    <row r="247" spans="1:17" ht="36" x14ac:dyDescent="0.25">
      <c r="A247" s="13">
        <v>2023</v>
      </c>
      <c r="B247" s="14" t="s">
        <v>527</v>
      </c>
      <c r="C247" s="13" t="s">
        <v>528</v>
      </c>
      <c r="D247" s="15" t="s">
        <v>529</v>
      </c>
      <c r="E247" s="16">
        <v>45105</v>
      </c>
      <c r="F247" s="14">
        <v>1296</v>
      </c>
      <c r="G247" s="16">
        <v>45132</v>
      </c>
      <c r="H247" s="13">
        <v>4</v>
      </c>
      <c r="I247" s="16" t="s">
        <v>150</v>
      </c>
      <c r="J247" s="17" t="s">
        <v>530</v>
      </c>
      <c r="K247" s="17" t="s">
        <v>531</v>
      </c>
      <c r="L247" s="18">
        <v>36161780</v>
      </c>
      <c r="M247" s="19">
        <f>17.07+48.32+17.19</f>
        <v>82.58</v>
      </c>
      <c r="N247" s="20" t="s">
        <v>3787</v>
      </c>
      <c r="O247" s="14" t="s">
        <v>3787</v>
      </c>
      <c r="P247" s="21" t="s">
        <v>3787</v>
      </c>
      <c r="Q247" s="2"/>
    </row>
    <row r="248" spans="1:17" ht="24" x14ac:dyDescent="0.25">
      <c r="A248" s="13">
        <v>2023</v>
      </c>
      <c r="B248" s="14" t="s">
        <v>532</v>
      </c>
      <c r="C248" s="13" t="s">
        <v>533</v>
      </c>
      <c r="D248" s="15" t="s">
        <v>534</v>
      </c>
      <c r="E248" s="16">
        <v>45120</v>
      </c>
      <c r="F248" s="14">
        <v>1304</v>
      </c>
      <c r="G248" s="16">
        <v>45133</v>
      </c>
      <c r="H248" s="13">
        <v>11</v>
      </c>
      <c r="I248" s="16" t="s">
        <v>150</v>
      </c>
      <c r="J248" s="15" t="s">
        <v>475</v>
      </c>
      <c r="K248" s="17" t="s">
        <v>535</v>
      </c>
      <c r="L248" s="18">
        <v>2933305</v>
      </c>
      <c r="M248" s="19" t="s">
        <v>536</v>
      </c>
      <c r="N248" s="20" t="s">
        <v>4087</v>
      </c>
      <c r="O248" s="14" t="s">
        <v>4088</v>
      </c>
      <c r="P248" s="21" t="s">
        <v>4089</v>
      </c>
    </row>
    <row r="249" spans="1:17" ht="24" x14ac:dyDescent="0.25">
      <c r="A249" s="13">
        <v>2023</v>
      </c>
      <c r="B249" s="14" t="s">
        <v>537</v>
      </c>
      <c r="C249" s="13" t="s">
        <v>538</v>
      </c>
      <c r="D249" s="15" t="s">
        <v>539</v>
      </c>
      <c r="E249" s="16" t="s">
        <v>540</v>
      </c>
      <c r="F249" s="14">
        <v>1308</v>
      </c>
      <c r="G249" s="16">
        <v>45133</v>
      </c>
      <c r="H249" s="13">
        <v>11</v>
      </c>
      <c r="I249" s="16" t="s">
        <v>150</v>
      </c>
      <c r="J249" s="15" t="s">
        <v>475</v>
      </c>
      <c r="K249" s="17" t="s">
        <v>535</v>
      </c>
      <c r="L249" s="18">
        <v>90029093</v>
      </c>
      <c r="M249" s="19">
        <f>25.96+143.46</f>
        <v>169.42000000000002</v>
      </c>
      <c r="N249" s="20" t="s">
        <v>4090</v>
      </c>
      <c r="O249" s="14" t="s">
        <v>4091</v>
      </c>
      <c r="P249" s="21" t="s">
        <v>4089</v>
      </c>
    </row>
    <row r="250" spans="1:17" x14ac:dyDescent="0.25">
      <c r="A250" s="13">
        <v>2023</v>
      </c>
      <c r="B250" s="14" t="s">
        <v>541</v>
      </c>
      <c r="C250" s="13" t="s">
        <v>542</v>
      </c>
      <c r="D250" s="15" t="s">
        <v>543</v>
      </c>
      <c r="E250" s="16">
        <v>45097</v>
      </c>
      <c r="F250" s="14">
        <v>1321</v>
      </c>
      <c r="G250" s="16">
        <v>45134</v>
      </c>
      <c r="H250" s="13">
        <v>10</v>
      </c>
      <c r="I250" s="16" t="s">
        <v>150</v>
      </c>
      <c r="J250" s="17" t="s">
        <v>219</v>
      </c>
      <c r="K250" s="17" t="s">
        <v>544</v>
      </c>
      <c r="L250" s="18">
        <v>44137744</v>
      </c>
      <c r="M250" s="19" t="s">
        <v>545</v>
      </c>
      <c r="N250" s="20" t="s">
        <v>4092</v>
      </c>
      <c r="O250" s="14" t="s">
        <v>4093</v>
      </c>
      <c r="P250" s="21" t="s">
        <v>4094</v>
      </c>
    </row>
    <row r="251" spans="1:17" x14ac:dyDescent="0.25">
      <c r="A251" s="13">
        <v>2023</v>
      </c>
      <c r="B251" s="14" t="s">
        <v>546</v>
      </c>
      <c r="C251" s="13" t="s">
        <v>547</v>
      </c>
      <c r="D251" s="15" t="s">
        <v>548</v>
      </c>
      <c r="E251" s="16">
        <v>45106</v>
      </c>
      <c r="F251" s="14">
        <v>1326</v>
      </c>
      <c r="G251" s="16">
        <v>45134</v>
      </c>
      <c r="H251" s="13">
        <v>6</v>
      </c>
      <c r="I251" s="16" t="s">
        <v>150</v>
      </c>
      <c r="J251" s="17" t="s">
        <v>219</v>
      </c>
      <c r="K251" s="17" t="s">
        <v>549</v>
      </c>
      <c r="L251" s="18">
        <v>113479600</v>
      </c>
      <c r="M251" s="19" t="s">
        <v>550</v>
      </c>
      <c r="N251" s="20" t="s">
        <v>4095</v>
      </c>
      <c r="O251" s="14" t="s">
        <v>4096</v>
      </c>
      <c r="P251" s="21" t="s">
        <v>3972</v>
      </c>
    </row>
    <row r="252" spans="1:17" ht="36" x14ac:dyDescent="0.25">
      <c r="A252" s="13">
        <v>2023</v>
      </c>
      <c r="B252" s="14" t="s">
        <v>552</v>
      </c>
      <c r="C252" s="13" t="s">
        <v>553</v>
      </c>
      <c r="D252" s="15" t="s">
        <v>554</v>
      </c>
      <c r="E252" s="16" t="s">
        <v>555</v>
      </c>
      <c r="F252" s="14">
        <v>1360</v>
      </c>
      <c r="G252" s="16">
        <v>45138</v>
      </c>
      <c r="H252" s="13">
        <v>1</v>
      </c>
      <c r="I252" s="16" t="s">
        <v>150</v>
      </c>
      <c r="J252" s="17" t="s">
        <v>551</v>
      </c>
      <c r="K252" s="17" t="s">
        <v>556</v>
      </c>
      <c r="L252" s="18">
        <v>24631873</v>
      </c>
      <c r="M252" s="19">
        <f>38.48+17.77</f>
        <v>56.25</v>
      </c>
      <c r="N252" s="20" t="s">
        <v>4097</v>
      </c>
      <c r="O252" s="14" t="s">
        <v>4098</v>
      </c>
      <c r="P252" s="21" t="s">
        <v>4000</v>
      </c>
    </row>
    <row r="253" spans="1:17" ht="24" x14ac:dyDescent="0.25">
      <c r="A253" s="13">
        <v>2023</v>
      </c>
      <c r="B253" s="14" t="s">
        <v>557</v>
      </c>
      <c r="C253" s="13" t="s">
        <v>558</v>
      </c>
      <c r="D253" s="15" t="s">
        <v>559</v>
      </c>
      <c r="E253" s="16">
        <v>45120</v>
      </c>
      <c r="F253" s="14">
        <v>1364</v>
      </c>
      <c r="G253" s="16">
        <v>45138</v>
      </c>
      <c r="H253" s="13">
        <v>2</v>
      </c>
      <c r="I253" s="16" t="s">
        <v>150</v>
      </c>
      <c r="J253" s="17" t="s">
        <v>268</v>
      </c>
      <c r="K253" s="17" t="s">
        <v>560</v>
      </c>
      <c r="L253" s="18">
        <v>8560787</v>
      </c>
      <c r="M253" s="19">
        <v>16.11</v>
      </c>
      <c r="N253" s="20" t="s">
        <v>4099</v>
      </c>
      <c r="O253" s="14" t="s">
        <v>4100</v>
      </c>
      <c r="P253" s="21" t="s">
        <v>4101</v>
      </c>
    </row>
    <row r="254" spans="1:17" ht="36" x14ac:dyDescent="0.25">
      <c r="A254" s="13">
        <v>2023</v>
      </c>
      <c r="B254" s="14" t="s">
        <v>562</v>
      </c>
      <c r="C254" s="13" t="s">
        <v>563</v>
      </c>
      <c r="D254" s="15" t="s">
        <v>564</v>
      </c>
      <c r="E254" s="16">
        <v>45104</v>
      </c>
      <c r="F254" s="14">
        <v>1386</v>
      </c>
      <c r="G254" s="16">
        <v>45140</v>
      </c>
      <c r="H254" s="13">
        <v>9</v>
      </c>
      <c r="I254" s="16" t="s">
        <v>157</v>
      </c>
      <c r="J254" s="17" t="s">
        <v>151</v>
      </c>
      <c r="K254" s="17" t="s">
        <v>565</v>
      </c>
      <c r="L254" s="18">
        <v>36475019</v>
      </c>
      <c r="M254" s="19">
        <v>68.64</v>
      </c>
      <c r="N254" s="20" t="s">
        <v>4102</v>
      </c>
      <c r="O254" s="14" t="s">
        <v>4103</v>
      </c>
      <c r="P254" s="21" t="s">
        <v>4104</v>
      </c>
    </row>
    <row r="255" spans="1:17" ht="48" x14ac:dyDescent="0.25">
      <c r="A255" s="13">
        <v>2023</v>
      </c>
      <c r="B255" s="14" t="s">
        <v>566</v>
      </c>
      <c r="C255" s="13" t="s">
        <v>567</v>
      </c>
      <c r="D255" s="15" t="s">
        <v>568</v>
      </c>
      <c r="E255" s="16">
        <v>45126</v>
      </c>
      <c r="F255" s="14">
        <v>1387</v>
      </c>
      <c r="G255" s="16">
        <v>45140</v>
      </c>
      <c r="H255" s="13">
        <v>13</v>
      </c>
      <c r="I255" s="16" t="s">
        <v>150</v>
      </c>
      <c r="J255" s="17" t="s">
        <v>569</v>
      </c>
      <c r="K255" s="17" t="s">
        <v>570</v>
      </c>
      <c r="L255" s="18">
        <v>24233385</v>
      </c>
      <c r="M255" s="19">
        <v>55.34</v>
      </c>
      <c r="N255" s="20" t="s">
        <v>3787</v>
      </c>
      <c r="O255" s="14" t="s">
        <v>3787</v>
      </c>
      <c r="P255" s="21" t="s">
        <v>3787</v>
      </c>
    </row>
    <row r="256" spans="1:17" ht="36" x14ac:dyDescent="0.25">
      <c r="A256" s="13">
        <v>2023</v>
      </c>
      <c r="B256" s="14" t="s">
        <v>571</v>
      </c>
      <c r="C256" s="13" t="s">
        <v>572</v>
      </c>
      <c r="D256" s="15" t="s">
        <v>573</v>
      </c>
      <c r="E256" s="16">
        <v>45106</v>
      </c>
      <c r="F256" s="14">
        <v>1402</v>
      </c>
      <c r="G256" s="16">
        <v>45142</v>
      </c>
      <c r="H256" s="13">
        <v>2</v>
      </c>
      <c r="I256" s="16" t="s">
        <v>150</v>
      </c>
      <c r="J256" s="17" t="s">
        <v>551</v>
      </c>
      <c r="K256" s="17" t="s">
        <v>574</v>
      </c>
      <c r="L256" s="18">
        <v>4720562</v>
      </c>
      <c r="M256" s="19">
        <v>10.78</v>
      </c>
      <c r="N256" s="20" t="s">
        <v>3787</v>
      </c>
      <c r="O256" s="14" t="s">
        <v>3787</v>
      </c>
      <c r="P256" s="21" t="s">
        <v>3787</v>
      </c>
    </row>
    <row r="257" spans="1:16" ht="36" x14ac:dyDescent="0.25">
      <c r="A257" s="13">
        <v>2023</v>
      </c>
      <c r="B257" s="14" t="s">
        <v>575</v>
      </c>
      <c r="C257" s="13" t="s">
        <v>576</v>
      </c>
      <c r="D257" s="15" t="s">
        <v>577</v>
      </c>
      <c r="E257" s="16">
        <v>45126</v>
      </c>
      <c r="F257" s="14">
        <v>1420</v>
      </c>
      <c r="G257" s="16">
        <v>45146</v>
      </c>
      <c r="H257" s="13">
        <v>17</v>
      </c>
      <c r="I257" s="16" t="s">
        <v>150</v>
      </c>
      <c r="J257" s="17" t="s">
        <v>551</v>
      </c>
      <c r="K257" s="17" t="s">
        <v>578</v>
      </c>
      <c r="L257" s="18">
        <v>2880166</v>
      </c>
      <c r="M257" s="19">
        <v>5.42</v>
      </c>
      <c r="N257" s="20" t="s">
        <v>4081</v>
      </c>
      <c r="O257" s="14" t="s">
        <v>4105</v>
      </c>
      <c r="P257" s="21" t="s">
        <v>4106</v>
      </c>
    </row>
    <row r="258" spans="1:16" ht="24" x14ac:dyDescent="0.25">
      <c r="A258" s="13">
        <v>2023</v>
      </c>
      <c r="B258" s="14" t="s">
        <v>579</v>
      </c>
      <c r="C258" s="13" t="s">
        <v>580</v>
      </c>
      <c r="D258" s="15" t="s">
        <v>581</v>
      </c>
      <c r="E258" s="16" t="s">
        <v>582</v>
      </c>
      <c r="F258" s="14">
        <v>1422</v>
      </c>
      <c r="G258" s="16">
        <v>45146</v>
      </c>
      <c r="H258" s="13">
        <v>8</v>
      </c>
      <c r="I258" s="16" t="s">
        <v>157</v>
      </c>
      <c r="J258" s="17" t="s">
        <v>583</v>
      </c>
      <c r="K258" s="17" t="s">
        <v>584</v>
      </c>
      <c r="L258" s="18">
        <v>23094466</v>
      </c>
      <c r="M258" s="19">
        <f>40.75+2.71</f>
        <v>43.46</v>
      </c>
      <c r="N258" s="20" t="s">
        <v>4107</v>
      </c>
      <c r="O258" s="14" t="s">
        <v>4108</v>
      </c>
      <c r="P258" s="21" t="s">
        <v>4109</v>
      </c>
    </row>
    <row r="259" spans="1:16" x14ac:dyDescent="0.25">
      <c r="A259" s="13">
        <v>2023</v>
      </c>
      <c r="B259" s="14" t="s">
        <v>585</v>
      </c>
      <c r="C259" s="13" t="s">
        <v>586</v>
      </c>
      <c r="D259" s="15" t="s">
        <v>587</v>
      </c>
      <c r="E259" s="16">
        <v>45105</v>
      </c>
      <c r="F259" s="14">
        <v>1453</v>
      </c>
      <c r="G259" s="16">
        <v>45152</v>
      </c>
      <c r="H259" s="13">
        <v>1</v>
      </c>
      <c r="I259" s="16" t="s">
        <v>157</v>
      </c>
      <c r="J259" s="17" t="s">
        <v>588</v>
      </c>
      <c r="K259" s="17" t="s">
        <v>589</v>
      </c>
      <c r="L259" s="18">
        <v>2399692</v>
      </c>
      <c r="M259" s="19">
        <v>5.48</v>
      </c>
      <c r="N259" s="20" t="s">
        <v>4110</v>
      </c>
      <c r="O259" s="14" t="s">
        <v>4111</v>
      </c>
      <c r="P259" s="21" t="s">
        <v>4112</v>
      </c>
    </row>
    <row r="260" spans="1:16" ht="24" x14ac:dyDescent="0.25">
      <c r="A260" s="13">
        <v>2023</v>
      </c>
      <c r="B260" s="14" t="s">
        <v>590</v>
      </c>
      <c r="C260" s="13" t="s">
        <v>591</v>
      </c>
      <c r="D260" s="15" t="s">
        <v>592</v>
      </c>
      <c r="E260" s="16">
        <v>45147</v>
      </c>
      <c r="F260" s="14">
        <v>1454</v>
      </c>
      <c r="G260" s="16">
        <v>45152</v>
      </c>
      <c r="H260" s="13">
        <v>2</v>
      </c>
      <c r="I260" s="16" t="s">
        <v>157</v>
      </c>
      <c r="J260" s="17" t="s">
        <v>593</v>
      </c>
      <c r="K260" s="17" t="s">
        <v>594</v>
      </c>
      <c r="L260" s="18">
        <v>21570953</v>
      </c>
      <c r="M260" s="19">
        <v>49.26</v>
      </c>
      <c r="N260" s="20" t="s">
        <v>4113</v>
      </c>
      <c r="O260" s="14" t="s">
        <v>4114</v>
      </c>
      <c r="P260" s="21" t="s">
        <v>4112</v>
      </c>
    </row>
    <row r="261" spans="1:16" x14ac:dyDescent="0.25">
      <c r="A261" s="13">
        <v>2023</v>
      </c>
      <c r="B261" s="14" t="s">
        <v>595</v>
      </c>
      <c r="C261" s="13" t="s">
        <v>596</v>
      </c>
      <c r="D261" s="15" t="s">
        <v>597</v>
      </c>
      <c r="E261" s="16">
        <v>45147</v>
      </c>
      <c r="F261" s="14">
        <v>1456</v>
      </c>
      <c r="G261" s="16">
        <v>45153</v>
      </c>
      <c r="H261" s="13">
        <v>1</v>
      </c>
      <c r="I261" s="16" t="s">
        <v>157</v>
      </c>
      <c r="J261" s="17" t="s">
        <v>598</v>
      </c>
      <c r="K261" s="17" t="s">
        <v>599</v>
      </c>
      <c r="L261" s="18">
        <v>8273834</v>
      </c>
      <c r="M261" s="19">
        <v>15.57</v>
      </c>
      <c r="N261" s="20" t="s">
        <v>3787</v>
      </c>
      <c r="O261" s="14" t="s">
        <v>3787</v>
      </c>
      <c r="P261" s="21" t="s">
        <v>3787</v>
      </c>
    </row>
    <row r="262" spans="1:16" ht="24" x14ac:dyDescent="0.25">
      <c r="A262" s="13">
        <v>2023</v>
      </c>
      <c r="B262" s="14" t="s">
        <v>600</v>
      </c>
      <c r="C262" s="13" t="s">
        <v>601</v>
      </c>
      <c r="D262" s="15" t="s">
        <v>602</v>
      </c>
      <c r="E262" s="16">
        <v>45147</v>
      </c>
      <c r="F262" s="14">
        <v>1496</v>
      </c>
      <c r="G262" s="16">
        <v>45161</v>
      </c>
      <c r="H262" s="13">
        <v>1</v>
      </c>
      <c r="I262" s="16" t="s">
        <v>157</v>
      </c>
      <c r="J262" s="17" t="s">
        <v>603</v>
      </c>
      <c r="K262" s="17" t="s">
        <v>604</v>
      </c>
      <c r="L262" s="18">
        <v>11775131</v>
      </c>
      <c r="M262" s="19">
        <v>26.89</v>
      </c>
      <c r="N262" s="20" t="s">
        <v>4115</v>
      </c>
      <c r="O262" s="14" t="s">
        <v>4116</v>
      </c>
      <c r="P262" s="21" t="s">
        <v>4117</v>
      </c>
    </row>
    <row r="263" spans="1:16" ht="24" x14ac:dyDescent="0.25">
      <c r="A263" s="13">
        <v>2023</v>
      </c>
      <c r="B263" s="14" t="s">
        <v>605</v>
      </c>
      <c r="C263" s="13" t="s">
        <v>606</v>
      </c>
      <c r="D263" s="15" t="s">
        <v>607</v>
      </c>
      <c r="E263" s="16">
        <v>45147</v>
      </c>
      <c r="F263" s="14">
        <v>1531</v>
      </c>
      <c r="G263" s="16">
        <v>45163</v>
      </c>
      <c r="H263" s="13">
        <v>11</v>
      </c>
      <c r="I263" s="16" t="s">
        <v>157</v>
      </c>
      <c r="J263" s="17" t="s">
        <v>608</v>
      </c>
      <c r="K263" s="17" t="s">
        <v>609</v>
      </c>
      <c r="L263" s="18">
        <v>7343583</v>
      </c>
      <c r="M263" s="19">
        <v>16.77</v>
      </c>
      <c r="N263" s="20" t="s">
        <v>4118</v>
      </c>
      <c r="O263" s="14" t="s">
        <v>4119</v>
      </c>
      <c r="P263" s="21" t="s">
        <v>4120</v>
      </c>
    </row>
    <row r="264" spans="1:16" x14ac:dyDescent="0.25">
      <c r="A264" s="13">
        <v>2023</v>
      </c>
      <c r="B264" s="14" t="s">
        <v>610</v>
      </c>
      <c r="C264" s="13" t="s">
        <v>611</v>
      </c>
      <c r="D264" s="15" t="s">
        <v>612</v>
      </c>
      <c r="E264" s="16">
        <v>45105</v>
      </c>
      <c r="F264" s="14">
        <v>1586</v>
      </c>
      <c r="G264" s="16">
        <v>45168</v>
      </c>
      <c r="H264" s="13">
        <v>1</v>
      </c>
      <c r="I264" s="16" t="s">
        <v>157</v>
      </c>
      <c r="J264" s="17" t="s">
        <v>225</v>
      </c>
      <c r="K264" s="17" t="s">
        <v>613</v>
      </c>
      <c r="L264" s="18">
        <v>10500842</v>
      </c>
      <c r="M264" s="19">
        <v>23.98</v>
      </c>
      <c r="N264" s="20" t="s">
        <v>4121</v>
      </c>
      <c r="O264" s="14" t="s">
        <v>4122</v>
      </c>
      <c r="P264" s="21" t="s">
        <v>4123</v>
      </c>
    </row>
    <row r="265" spans="1:16" ht="48" x14ac:dyDescent="0.25">
      <c r="A265" s="13">
        <v>2023</v>
      </c>
      <c r="B265" s="14" t="s">
        <v>614</v>
      </c>
      <c r="C265" s="13" t="s">
        <v>615</v>
      </c>
      <c r="D265" s="15" t="s">
        <v>616</v>
      </c>
      <c r="E265" s="16">
        <v>45147</v>
      </c>
      <c r="F265" s="14">
        <v>1588</v>
      </c>
      <c r="G265" s="16">
        <v>45168</v>
      </c>
      <c r="H265" s="13">
        <v>9</v>
      </c>
      <c r="I265" s="16" t="s">
        <v>157</v>
      </c>
      <c r="J265" s="17" t="s">
        <v>617</v>
      </c>
      <c r="K265" s="17" t="s">
        <v>618</v>
      </c>
      <c r="L265" s="18">
        <v>2561715</v>
      </c>
      <c r="M265" s="19">
        <v>5.85</v>
      </c>
      <c r="N265" s="20" t="s">
        <v>4060</v>
      </c>
      <c r="O265" s="14" t="s">
        <v>4124</v>
      </c>
      <c r="P265" s="21" t="s">
        <v>4125</v>
      </c>
    </row>
    <row r="266" spans="1:16" ht="24" x14ac:dyDescent="0.25">
      <c r="A266" s="13">
        <v>2023</v>
      </c>
      <c r="B266" s="14" t="s">
        <v>619</v>
      </c>
      <c r="C266" s="13" t="s">
        <v>620</v>
      </c>
      <c r="D266" s="15" t="s">
        <v>621</v>
      </c>
      <c r="E266" s="16">
        <v>45147</v>
      </c>
      <c r="F266" s="14">
        <v>1611</v>
      </c>
      <c r="G266" s="16">
        <v>45170</v>
      </c>
      <c r="H266" s="13">
        <v>1</v>
      </c>
      <c r="I266" s="16" t="s">
        <v>157</v>
      </c>
      <c r="J266" s="17" t="s">
        <v>622</v>
      </c>
      <c r="K266" s="17" t="s">
        <v>623</v>
      </c>
      <c r="L266" s="18">
        <v>2736689</v>
      </c>
      <c r="M266" s="19">
        <v>5.15</v>
      </c>
      <c r="N266" s="20" t="s">
        <v>4126</v>
      </c>
      <c r="O266" s="14" t="s">
        <v>4127</v>
      </c>
      <c r="P266" s="21" t="s">
        <v>4128</v>
      </c>
    </row>
    <row r="267" spans="1:16" ht="24" x14ac:dyDescent="0.25">
      <c r="A267" s="13">
        <v>2023</v>
      </c>
      <c r="B267" s="14" t="s">
        <v>624</v>
      </c>
      <c r="C267" s="13" t="s">
        <v>625</v>
      </c>
      <c r="D267" s="15" t="s">
        <v>626</v>
      </c>
      <c r="E267" s="16">
        <v>45157</v>
      </c>
      <c r="F267" s="14">
        <v>1625</v>
      </c>
      <c r="G267" s="16">
        <v>45174</v>
      </c>
      <c r="H267" s="13">
        <v>5</v>
      </c>
      <c r="I267" s="16" t="s">
        <v>150</v>
      </c>
      <c r="J267" s="17" t="s">
        <v>219</v>
      </c>
      <c r="K267" s="17" t="s">
        <v>627</v>
      </c>
      <c r="L267" s="18">
        <v>288101608</v>
      </c>
      <c r="M267" s="19">
        <v>542.16</v>
      </c>
      <c r="N267" s="20" t="s">
        <v>4129</v>
      </c>
      <c r="O267" s="14" t="s">
        <v>4130</v>
      </c>
      <c r="P267" s="21" t="s">
        <v>3972</v>
      </c>
    </row>
    <row r="268" spans="1:16" ht="36" x14ac:dyDescent="0.25">
      <c r="A268" s="13">
        <v>2023</v>
      </c>
      <c r="B268" s="14" t="s">
        <v>628</v>
      </c>
      <c r="C268" s="13" t="s">
        <v>629</v>
      </c>
      <c r="D268" s="15" t="s">
        <v>630</v>
      </c>
      <c r="E268" s="16">
        <v>45173</v>
      </c>
      <c r="F268" s="14">
        <v>1639</v>
      </c>
      <c r="G268" s="16">
        <v>45176</v>
      </c>
      <c r="H268" s="13">
        <v>8</v>
      </c>
      <c r="I268" s="16" t="s">
        <v>150</v>
      </c>
      <c r="J268" s="17" t="s">
        <v>631</v>
      </c>
      <c r="K268" s="17" t="s">
        <v>632</v>
      </c>
      <c r="L268" s="18">
        <v>628030232</v>
      </c>
      <c r="M268" s="19" t="s">
        <v>633</v>
      </c>
      <c r="N268" s="20" t="s">
        <v>3787</v>
      </c>
      <c r="O268" s="14" t="s">
        <v>3787</v>
      </c>
      <c r="P268" s="21" t="s">
        <v>3787</v>
      </c>
    </row>
    <row r="269" spans="1:16" x14ac:dyDescent="0.25">
      <c r="A269" s="13">
        <v>2023</v>
      </c>
      <c r="B269" s="14" t="s">
        <v>634</v>
      </c>
      <c r="C269" s="13" t="s">
        <v>635</v>
      </c>
      <c r="D269" s="15" t="s">
        <v>636</v>
      </c>
      <c r="E269" s="16">
        <v>45079</v>
      </c>
      <c r="F269" s="14">
        <v>1678</v>
      </c>
      <c r="G269" s="16">
        <v>45182</v>
      </c>
      <c r="H269" s="13">
        <v>8</v>
      </c>
      <c r="I269" s="16" t="s">
        <v>150</v>
      </c>
      <c r="J269" s="17" t="s">
        <v>219</v>
      </c>
      <c r="K269" s="17" t="s">
        <v>637</v>
      </c>
      <c r="L269" s="18">
        <v>14183107</v>
      </c>
      <c r="M269" s="19" t="s">
        <v>638</v>
      </c>
      <c r="N269" s="20" t="s">
        <v>3787</v>
      </c>
      <c r="O269" s="14" t="s">
        <v>3787</v>
      </c>
      <c r="P269" s="21" t="s">
        <v>3787</v>
      </c>
    </row>
    <row r="270" spans="1:16" x14ac:dyDescent="0.25">
      <c r="A270" s="13">
        <v>2023</v>
      </c>
      <c r="B270" s="14" t="s">
        <v>639</v>
      </c>
      <c r="C270" s="13" t="s">
        <v>640</v>
      </c>
      <c r="D270" s="15" t="s">
        <v>641</v>
      </c>
      <c r="E270" s="16">
        <v>45169</v>
      </c>
      <c r="F270" s="14">
        <v>1687</v>
      </c>
      <c r="G270" s="16">
        <v>45183</v>
      </c>
      <c r="H270" s="13">
        <v>2</v>
      </c>
      <c r="I270" s="16" t="s">
        <v>150</v>
      </c>
      <c r="J270" s="17" t="s">
        <v>219</v>
      </c>
      <c r="K270" s="17" t="s">
        <v>642</v>
      </c>
      <c r="L270" s="18">
        <v>365307840</v>
      </c>
      <c r="M270" s="19" t="s">
        <v>643</v>
      </c>
      <c r="N270" s="20" t="s">
        <v>3787</v>
      </c>
      <c r="O270" s="14" t="s">
        <v>3787</v>
      </c>
      <c r="P270" s="21" t="s">
        <v>3787</v>
      </c>
    </row>
    <row r="271" spans="1:16" ht="36" x14ac:dyDescent="0.25">
      <c r="A271" s="13">
        <v>2023</v>
      </c>
      <c r="B271" s="14" t="s">
        <v>644</v>
      </c>
      <c r="C271" s="13" t="s">
        <v>645</v>
      </c>
      <c r="D271" s="15" t="s">
        <v>646</v>
      </c>
      <c r="E271" s="16">
        <v>45187</v>
      </c>
      <c r="F271" s="14">
        <v>1780</v>
      </c>
      <c r="G271" s="16">
        <v>45191</v>
      </c>
      <c r="H271" s="13">
        <v>19</v>
      </c>
      <c r="I271" s="16" t="s">
        <v>157</v>
      </c>
      <c r="J271" s="17" t="s">
        <v>647</v>
      </c>
      <c r="K271" s="17" t="s">
        <v>648</v>
      </c>
      <c r="L271" s="18">
        <v>15240960</v>
      </c>
      <c r="M271" s="19">
        <v>35.28</v>
      </c>
      <c r="N271" s="20" t="s">
        <v>3787</v>
      </c>
      <c r="O271" s="14" t="s">
        <v>3787</v>
      </c>
      <c r="P271" s="21" t="s">
        <v>3787</v>
      </c>
    </row>
    <row r="272" spans="1:16" x14ac:dyDescent="0.25">
      <c r="A272" s="13">
        <v>2023</v>
      </c>
      <c r="B272" s="14" t="s">
        <v>649</v>
      </c>
      <c r="C272" s="13" t="s">
        <v>650</v>
      </c>
      <c r="D272" s="15" t="s">
        <v>651</v>
      </c>
      <c r="E272" s="16">
        <v>45177</v>
      </c>
      <c r="F272" s="14">
        <v>1815</v>
      </c>
      <c r="G272" s="16">
        <v>45197</v>
      </c>
      <c r="H272" s="13">
        <v>2</v>
      </c>
      <c r="I272" s="16" t="s">
        <v>157</v>
      </c>
      <c r="J272" s="17" t="s">
        <v>373</v>
      </c>
      <c r="K272" s="17" t="s">
        <v>652</v>
      </c>
      <c r="L272" s="18">
        <v>18757440</v>
      </c>
      <c r="M272" s="19" t="s">
        <v>653</v>
      </c>
      <c r="N272" s="20" t="s">
        <v>3787</v>
      </c>
      <c r="O272" s="14" t="s">
        <v>3787</v>
      </c>
      <c r="P272" s="21" t="s">
        <v>3787</v>
      </c>
    </row>
    <row r="273" spans="1:16" ht="36" x14ac:dyDescent="0.25">
      <c r="A273" s="13">
        <v>2023</v>
      </c>
      <c r="B273" s="14" t="s">
        <v>654</v>
      </c>
      <c r="C273" s="13" t="s">
        <v>655</v>
      </c>
      <c r="D273" s="15" t="s">
        <v>656</v>
      </c>
      <c r="E273" s="16">
        <v>45183</v>
      </c>
      <c r="F273" s="14">
        <v>1816</v>
      </c>
      <c r="G273" s="16">
        <v>45197</v>
      </c>
      <c r="H273" s="13">
        <v>18</v>
      </c>
      <c r="I273" s="16" t="s">
        <v>157</v>
      </c>
      <c r="J273" s="17" t="s">
        <v>151</v>
      </c>
      <c r="K273" s="17" t="s">
        <v>657</v>
      </c>
      <c r="L273" s="18">
        <v>67906074</v>
      </c>
      <c r="M273" s="19" t="s">
        <v>658</v>
      </c>
      <c r="N273" s="20">
        <v>67906074</v>
      </c>
      <c r="O273" s="14" t="s">
        <v>3954</v>
      </c>
      <c r="P273" s="21">
        <v>45471</v>
      </c>
    </row>
    <row r="274" spans="1:16" x14ac:dyDescent="0.25">
      <c r="A274" s="13">
        <v>2023</v>
      </c>
      <c r="B274" s="14" t="s">
        <v>659</v>
      </c>
      <c r="C274" s="13" t="s">
        <v>660</v>
      </c>
      <c r="D274" s="15" t="s">
        <v>661</v>
      </c>
      <c r="E274" s="16">
        <v>45188</v>
      </c>
      <c r="F274" s="14">
        <v>1817</v>
      </c>
      <c r="G274" s="16">
        <v>45197</v>
      </c>
      <c r="H274" s="13">
        <v>8</v>
      </c>
      <c r="I274" s="16" t="s">
        <v>150</v>
      </c>
      <c r="J274" s="17" t="s">
        <v>219</v>
      </c>
      <c r="K274" s="17" t="s">
        <v>662</v>
      </c>
      <c r="L274" s="18">
        <v>50016960</v>
      </c>
      <c r="M274" s="19" t="s">
        <v>663</v>
      </c>
      <c r="N274" s="20" t="s">
        <v>3787</v>
      </c>
      <c r="O274" s="14" t="s">
        <v>3787</v>
      </c>
      <c r="P274" s="21" t="s">
        <v>3787</v>
      </c>
    </row>
    <row r="275" spans="1:16" x14ac:dyDescent="0.25">
      <c r="A275" s="13">
        <v>2023</v>
      </c>
      <c r="B275" s="14" t="s">
        <v>664</v>
      </c>
      <c r="C275" s="13" t="s">
        <v>665</v>
      </c>
      <c r="D275" s="15" t="s">
        <v>666</v>
      </c>
      <c r="E275" s="16">
        <v>45188</v>
      </c>
      <c r="F275" s="14">
        <v>1821</v>
      </c>
      <c r="G275" s="16">
        <v>45198</v>
      </c>
      <c r="H275" s="13">
        <v>2</v>
      </c>
      <c r="I275" s="16" t="s">
        <v>150</v>
      </c>
      <c r="J275" s="17" t="s">
        <v>219</v>
      </c>
      <c r="K275" s="17" t="s">
        <v>667</v>
      </c>
      <c r="L275" s="18">
        <v>135570240</v>
      </c>
      <c r="M275" s="19" t="s">
        <v>668</v>
      </c>
      <c r="N275" s="20" t="s">
        <v>3787</v>
      </c>
      <c r="O275" s="14" t="s">
        <v>3787</v>
      </c>
      <c r="P275" s="21" t="s">
        <v>3787</v>
      </c>
    </row>
    <row r="276" spans="1:16" x14ac:dyDescent="0.25">
      <c r="A276" s="13">
        <v>2023</v>
      </c>
      <c r="B276" s="14" t="s">
        <v>669</v>
      </c>
      <c r="C276" s="13" t="s">
        <v>670</v>
      </c>
      <c r="D276" s="15" t="s">
        <v>671</v>
      </c>
      <c r="E276" s="16">
        <v>45197</v>
      </c>
      <c r="F276" s="14">
        <v>1839</v>
      </c>
      <c r="G276" s="16">
        <v>45202</v>
      </c>
      <c r="H276" s="13">
        <v>13</v>
      </c>
      <c r="I276" s="16" t="s">
        <v>150</v>
      </c>
      <c r="J276" s="17" t="s">
        <v>219</v>
      </c>
      <c r="K276" s="17" t="s">
        <v>672</v>
      </c>
      <c r="L276" s="18">
        <v>79677507</v>
      </c>
      <c r="M276" s="19">
        <v>68.6875</v>
      </c>
      <c r="N276" s="20" t="s">
        <v>3787</v>
      </c>
      <c r="O276" s="14" t="s">
        <v>3787</v>
      </c>
      <c r="P276" s="21" t="s">
        <v>3787</v>
      </c>
    </row>
    <row r="277" spans="1:16" x14ac:dyDescent="0.25">
      <c r="A277" s="13">
        <v>2023</v>
      </c>
      <c r="B277" s="14" t="s">
        <v>673</v>
      </c>
      <c r="C277" s="13" t="s">
        <v>674</v>
      </c>
      <c r="D277" s="15" t="s">
        <v>675</v>
      </c>
      <c r="E277" s="16">
        <v>45198</v>
      </c>
      <c r="F277" s="14">
        <v>1841</v>
      </c>
      <c r="G277" s="16">
        <v>45202</v>
      </c>
      <c r="H277" s="13">
        <v>12</v>
      </c>
      <c r="I277" s="16" t="s">
        <v>157</v>
      </c>
      <c r="J277" s="17" t="s">
        <v>676</v>
      </c>
      <c r="K277" s="17" t="s">
        <v>677</v>
      </c>
      <c r="L277" s="18">
        <v>3013015</v>
      </c>
      <c r="M277" s="19">
        <v>2.597</v>
      </c>
      <c r="N277" s="20" t="s">
        <v>3787</v>
      </c>
      <c r="O277" s="14" t="s">
        <v>3787</v>
      </c>
      <c r="P277" s="21" t="s">
        <v>3787</v>
      </c>
    </row>
    <row r="278" spans="1:16" ht="24" x14ac:dyDescent="0.25">
      <c r="A278" s="13">
        <v>2023</v>
      </c>
      <c r="B278" s="14" t="s">
        <v>678</v>
      </c>
      <c r="C278" s="13" t="s">
        <v>679</v>
      </c>
      <c r="D278" s="15" t="s">
        <v>680</v>
      </c>
      <c r="E278" s="16">
        <v>45177</v>
      </c>
      <c r="F278" s="14">
        <v>1882</v>
      </c>
      <c r="G278" s="16">
        <v>45208</v>
      </c>
      <c r="H278" s="13">
        <v>9</v>
      </c>
      <c r="I278" s="16" t="s">
        <v>157</v>
      </c>
      <c r="J278" s="17" t="s">
        <v>681</v>
      </c>
      <c r="K278" s="17" t="s">
        <v>682</v>
      </c>
      <c r="L278" s="18">
        <v>49040640</v>
      </c>
      <c r="M278" s="19">
        <f>14.64+98.88</f>
        <v>113.52</v>
      </c>
      <c r="N278" s="20" t="s">
        <v>4131</v>
      </c>
      <c r="O278" s="14" t="s">
        <v>4132</v>
      </c>
      <c r="P278" s="21" t="s">
        <v>4133</v>
      </c>
    </row>
    <row r="279" spans="1:16" ht="24" x14ac:dyDescent="0.25">
      <c r="A279" s="13">
        <v>2023</v>
      </c>
      <c r="B279" s="14" t="s">
        <v>683</v>
      </c>
      <c r="C279" s="13" t="s">
        <v>684</v>
      </c>
      <c r="D279" s="15" t="s">
        <v>685</v>
      </c>
      <c r="E279" s="16">
        <v>45198</v>
      </c>
      <c r="F279" s="14">
        <v>1892</v>
      </c>
      <c r="G279" s="16">
        <v>45209</v>
      </c>
      <c r="H279" s="13">
        <v>11</v>
      </c>
      <c r="I279" s="16" t="s">
        <v>157</v>
      </c>
      <c r="J279" s="17" t="s">
        <v>393</v>
      </c>
      <c r="K279" s="17" t="s">
        <v>686</v>
      </c>
      <c r="L279" s="18">
        <v>69444000</v>
      </c>
      <c r="M279" s="19" t="s">
        <v>687</v>
      </c>
      <c r="N279" s="20" t="s">
        <v>4134</v>
      </c>
      <c r="O279" s="14" t="s">
        <v>4135</v>
      </c>
      <c r="P279" s="21" t="s">
        <v>4086</v>
      </c>
    </row>
    <row r="280" spans="1:16" x14ac:dyDescent="0.25">
      <c r="A280" s="13">
        <v>2023</v>
      </c>
      <c r="B280" s="14" t="s">
        <v>688</v>
      </c>
      <c r="C280" s="13" t="s">
        <v>689</v>
      </c>
      <c r="D280" s="15" t="s">
        <v>690</v>
      </c>
      <c r="E280" s="16">
        <v>45188</v>
      </c>
      <c r="F280" s="14">
        <v>1913</v>
      </c>
      <c r="G280" s="16">
        <v>45210</v>
      </c>
      <c r="H280" s="13">
        <v>10</v>
      </c>
      <c r="I280" s="16" t="s">
        <v>150</v>
      </c>
      <c r="J280" s="17" t="s">
        <v>219</v>
      </c>
      <c r="K280" s="17" t="s">
        <v>691</v>
      </c>
      <c r="L280" s="18">
        <v>16967472</v>
      </c>
      <c r="M280" s="19">
        <v>31.93</v>
      </c>
      <c r="N280" s="20" t="s">
        <v>4136</v>
      </c>
      <c r="O280" s="14" t="s">
        <v>4137</v>
      </c>
      <c r="P280" s="21" t="s">
        <v>4138</v>
      </c>
    </row>
    <row r="281" spans="1:16" ht="24" x14ac:dyDescent="0.25">
      <c r="A281" s="13">
        <v>2023</v>
      </c>
      <c r="B281" s="14" t="s">
        <v>692</v>
      </c>
      <c r="C281" s="13" t="s">
        <v>693</v>
      </c>
      <c r="D281" s="15" t="s">
        <v>694</v>
      </c>
      <c r="E281" s="16">
        <v>45209</v>
      </c>
      <c r="F281" s="14">
        <v>1925</v>
      </c>
      <c r="G281" s="16">
        <v>45211</v>
      </c>
      <c r="H281" s="13">
        <v>8</v>
      </c>
      <c r="I281" s="16" t="s">
        <v>150</v>
      </c>
      <c r="J281" s="17" t="s">
        <v>491</v>
      </c>
      <c r="K281" s="17" t="s">
        <v>695</v>
      </c>
      <c r="L281" s="18">
        <v>3034271</v>
      </c>
      <c r="M281" s="19">
        <v>5.71</v>
      </c>
      <c r="N281" s="20" t="s">
        <v>4139</v>
      </c>
      <c r="O281" s="14" t="s">
        <v>4140</v>
      </c>
      <c r="P281" s="21" t="s">
        <v>4141</v>
      </c>
    </row>
    <row r="282" spans="1:16" ht="48" x14ac:dyDescent="0.25">
      <c r="A282" s="13">
        <v>2023</v>
      </c>
      <c r="B282" s="14" t="s">
        <v>696</v>
      </c>
      <c r="C282" s="13" t="s">
        <v>697</v>
      </c>
      <c r="D282" s="15" t="s">
        <v>698</v>
      </c>
      <c r="E282" s="16">
        <v>45198</v>
      </c>
      <c r="F282" s="14">
        <v>1989</v>
      </c>
      <c r="G282" s="16">
        <v>45218</v>
      </c>
      <c r="H282" s="13">
        <v>1</v>
      </c>
      <c r="I282" s="16" t="s">
        <v>157</v>
      </c>
      <c r="J282" s="17" t="s">
        <v>700</v>
      </c>
      <c r="K282" s="17" t="s">
        <v>701</v>
      </c>
      <c r="L282" s="18">
        <v>46130476</v>
      </c>
      <c r="M282" s="19" t="s">
        <v>702</v>
      </c>
      <c r="N282" s="20" t="s">
        <v>4142</v>
      </c>
      <c r="O282" s="14" t="s">
        <v>4143</v>
      </c>
      <c r="P282" s="21" t="s">
        <v>4144</v>
      </c>
    </row>
    <row r="283" spans="1:16" x14ac:dyDescent="0.25">
      <c r="A283" s="13">
        <v>2023</v>
      </c>
      <c r="B283" s="14" t="s">
        <v>703</v>
      </c>
      <c r="C283" s="13" t="s">
        <v>704</v>
      </c>
      <c r="D283" s="15" t="s">
        <v>705</v>
      </c>
      <c r="E283" s="16">
        <v>45210</v>
      </c>
      <c r="F283" s="14">
        <v>2134</v>
      </c>
      <c r="G283" s="16">
        <v>45223</v>
      </c>
      <c r="H283" s="13">
        <v>19</v>
      </c>
      <c r="I283" s="16" t="s">
        <v>150</v>
      </c>
      <c r="J283" s="17" t="s">
        <v>387</v>
      </c>
      <c r="K283" s="17" t="s">
        <v>706</v>
      </c>
      <c r="L283" s="18">
        <v>6557426</v>
      </c>
      <c r="M283" s="19">
        <v>12.34</v>
      </c>
      <c r="N283" s="20" t="s">
        <v>4145</v>
      </c>
      <c r="O283" s="14" t="s">
        <v>4146</v>
      </c>
      <c r="P283" s="21" t="s">
        <v>4147</v>
      </c>
    </row>
    <row r="284" spans="1:16" x14ac:dyDescent="0.25">
      <c r="A284" s="13">
        <v>2023</v>
      </c>
      <c r="B284" s="14" t="s">
        <v>707</v>
      </c>
      <c r="C284" s="13" t="s">
        <v>708</v>
      </c>
      <c r="D284" s="15" t="s">
        <v>709</v>
      </c>
      <c r="E284" s="16">
        <v>45209</v>
      </c>
      <c r="F284" s="14">
        <v>2196</v>
      </c>
      <c r="G284" s="16">
        <v>45225</v>
      </c>
      <c r="H284" s="13">
        <v>18</v>
      </c>
      <c r="I284" s="16" t="s">
        <v>150</v>
      </c>
      <c r="J284" s="17" t="s">
        <v>219</v>
      </c>
      <c r="K284" s="17" t="s">
        <v>710</v>
      </c>
      <c r="L284" s="18">
        <v>6674332</v>
      </c>
      <c r="M284" s="19" t="s">
        <v>711</v>
      </c>
      <c r="N284" s="20" t="s">
        <v>3852</v>
      </c>
      <c r="O284" s="14" t="s">
        <v>4148</v>
      </c>
      <c r="P284" s="21" t="s">
        <v>4149</v>
      </c>
    </row>
    <row r="285" spans="1:16" ht="24" x14ac:dyDescent="0.25">
      <c r="A285" s="13">
        <v>2023</v>
      </c>
      <c r="B285" s="14" t="s">
        <v>712</v>
      </c>
      <c r="C285" s="13" t="s">
        <v>713</v>
      </c>
      <c r="D285" s="15" t="s">
        <v>714</v>
      </c>
      <c r="E285" s="16" t="s">
        <v>715</v>
      </c>
      <c r="F285" s="14">
        <v>2197</v>
      </c>
      <c r="G285" s="16">
        <v>45225</v>
      </c>
      <c r="H285" s="13">
        <v>11</v>
      </c>
      <c r="I285" s="16" t="s">
        <v>150</v>
      </c>
      <c r="J285" s="17" t="s">
        <v>219</v>
      </c>
      <c r="K285" s="17" t="s">
        <v>716</v>
      </c>
      <c r="L285" s="18">
        <v>30890044</v>
      </c>
      <c r="M285" s="19">
        <f>41.92+16.21</f>
        <v>58.13</v>
      </c>
      <c r="N285" s="20" t="s">
        <v>3787</v>
      </c>
      <c r="O285" s="14" t="s">
        <v>3787</v>
      </c>
      <c r="P285" s="21" t="s">
        <v>3787</v>
      </c>
    </row>
    <row r="286" spans="1:16" x14ac:dyDescent="0.25">
      <c r="A286" s="13">
        <v>2023</v>
      </c>
      <c r="B286" s="14" t="s">
        <v>717</v>
      </c>
      <c r="C286" s="13" t="s">
        <v>718</v>
      </c>
      <c r="D286" s="15" t="s">
        <v>719</v>
      </c>
      <c r="E286" s="16">
        <v>45209</v>
      </c>
      <c r="F286" s="14">
        <v>2241</v>
      </c>
      <c r="G286" s="16">
        <v>45231</v>
      </c>
      <c r="H286" s="13">
        <v>8</v>
      </c>
      <c r="I286" s="16" t="s">
        <v>150</v>
      </c>
      <c r="J286" s="17" t="s">
        <v>219</v>
      </c>
      <c r="K286" s="17" t="s">
        <v>720</v>
      </c>
      <c r="L286" s="18">
        <v>30512753</v>
      </c>
      <c r="M286" s="19">
        <v>57.42</v>
      </c>
      <c r="N286" s="20" t="s">
        <v>3787</v>
      </c>
      <c r="O286" s="14" t="s">
        <v>3787</v>
      </c>
      <c r="P286" s="21" t="s">
        <v>3787</v>
      </c>
    </row>
    <row r="287" spans="1:16" ht="24" x14ac:dyDescent="0.25">
      <c r="A287" s="13">
        <v>2023</v>
      </c>
      <c r="B287" s="14" t="s">
        <v>721</v>
      </c>
      <c r="C287" s="13" t="s">
        <v>722</v>
      </c>
      <c r="D287" s="15" t="s">
        <v>723</v>
      </c>
      <c r="E287" s="16">
        <v>45225</v>
      </c>
      <c r="F287" s="14">
        <v>2355</v>
      </c>
      <c r="G287" s="16">
        <v>45245</v>
      </c>
      <c r="H287" s="13"/>
      <c r="I287" s="16" t="s">
        <v>157</v>
      </c>
      <c r="J287" s="17" t="s">
        <v>724</v>
      </c>
      <c r="K287" s="17" t="s">
        <v>725</v>
      </c>
      <c r="L287" s="18">
        <v>16714080</v>
      </c>
      <c r="M287" s="19">
        <v>38.69</v>
      </c>
      <c r="N287" s="20" t="s">
        <v>3787</v>
      </c>
      <c r="O287" s="14" t="s">
        <v>3787</v>
      </c>
      <c r="P287" s="21" t="s">
        <v>3787</v>
      </c>
    </row>
    <row r="288" spans="1:16" ht="48" x14ac:dyDescent="0.25">
      <c r="A288" s="13">
        <v>2023</v>
      </c>
      <c r="B288" s="14" t="s">
        <v>726</v>
      </c>
      <c r="C288" s="13" t="s">
        <v>727</v>
      </c>
      <c r="D288" s="15" t="s">
        <v>728</v>
      </c>
      <c r="E288" s="16">
        <v>45157</v>
      </c>
      <c r="F288" s="14">
        <v>2359</v>
      </c>
      <c r="G288" s="16">
        <v>45245</v>
      </c>
      <c r="H288" s="13">
        <v>11</v>
      </c>
      <c r="I288" s="16" t="s">
        <v>150</v>
      </c>
      <c r="J288" s="17" t="s">
        <v>729</v>
      </c>
      <c r="K288" s="17" t="s">
        <v>730</v>
      </c>
      <c r="L288" s="18">
        <v>12934080</v>
      </c>
      <c r="M288" s="22">
        <f>24.39+5.5</f>
        <v>29.89</v>
      </c>
      <c r="N288" s="20" t="s">
        <v>3787</v>
      </c>
      <c r="O288" s="14" t="s">
        <v>3787</v>
      </c>
      <c r="P288" s="21" t="s">
        <v>3787</v>
      </c>
    </row>
    <row r="289" spans="1:16" x14ac:dyDescent="0.25">
      <c r="A289" s="13">
        <v>2023</v>
      </c>
      <c r="B289" s="14" t="s">
        <v>731</v>
      </c>
      <c r="C289" s="13" t="s">
        <v>732</v>
      </c>
      <c r="D289" s="15" t="s">
        <v>733</v>
      </c>
      <c r="E289" s="16">
        <v>45157</v>
      </c>
      <c r="F289" s="14">
        <v>2385</v>
      </c>
      <c r="G289" s="16">
        <v>45247</v>
      </c>
      <c r="H289" s="13">
        <v>10</v>
      </c>
      <c r="I289" s="16" t="s">
        <v>157</v>
      </c>
      <c r="J289" s="17" t="s">
        <v>734</v>
      </c>
      <c r="K289" s="17" t="s">
        <v>735</v>
      </c>
      <c r="L289" s="18">
        <v>2500409</v>
      </c>
      <c r="M289" s="19">
        <v>5.71</v>
      </c>
      <c r="N289" s="20" t="s">
        <v>3787</v>
      </c>
      <c r="O289" s="14" t="s">
        <v>3787</v>
      </c>
      <c r="P289" s="21" t="s">
        <v>3787</v>
      </c>
    </row>
    <row r="290" spans="1:16" ht="24" x14ac:dyDescent="0.25">
      <c r="A290" s="13">
        <v>2023</v>
      </c>
      <c r="B290" s="14" t="s">
        <v>736</v>
      </c>
      <c r="C290" s="13" t="s">
        <v>737</v>
      </c>
      <c r="D290" s="15" t="s">
        <v>738</v>
      </c>
      <c r="E290" s="16">
        <v>45233</v>
      </c>
      <c r="F290" s="14">
        <v>2386</v>
      </c>
      <c r="G290" s="16">
        <v>45247</v>
      </c>
      <c r="H290" s="13">
        <v>17</v>
      </c>
      <c r="I290" s="16" t="s">
        <v>157</v>
      </c>
      <c r="J290" s="17" t="s">
        <v>373</v>
      </c>
      <c r="K290" s="17" t="s">
        <v>740</v>
      </c>
      <c r="L290" s="18">
        <v>20969279</v>
      </c>
      <c r="M290" s="19">
        <v>48.54</v>
      </c>
      <c r="N290" s="20">
        <v>20969279</v>
      </c>
      <c r="O290" s="14" t="s">
        <v>4150</v>
      </c>
      <c r="P290" s="21" t="s">
        <v>4151</v>
      </c>
    </row>
    <row r="291" spans="1:16" ht="36" x14ac:dyDescent="0.25">
      <c r="A291" s="13">
        <v>2023</v>
      </c>
      <c r="B291" s="14" t="s">
        <v>741</v>
      </c>
      <c r="C291" s="13" t="s">
        <v>742</v>
      </c>
      <c r="D291" s="15" t="s">
        <v>743</v>
      </c>
      <c r="E291" s="16">
        <v>45198</v>
      </c>
      <c r="F291" s="14">
        <v>2480</v>
      </c>
      <c r="G291" s="16">
        <v>45252</v>
      </c>
      <c r="H291" s="13">
        <v>9</v>
      </c>
      <c r="I291" s="16" t="s">
        <v>157</v>
      </c>
      <c r="J291" s="17" t="s">
        <v>744</v>
      </c>
      <c r="K291" s="17" t="s">
        <v>745</v>
      </c>
      <c r="L291" s="18">
        <v>30417100</v>
      </c>
      <c r="M291" s="19">
        <v>57.24</v>
      </c>
      <c r="N291" s="20" t="s">
        <v>4152</v>
      </c>
      <c r="O291" s="14" t="s">
        <v>4153</v>
      </c>
      <c r="P291" s="21" t="s">
        <v>3982</v>
      </c>
    </row>
    <row r="292" spans="1:16" x14ac:dyDescent="0.25">
      <c r="A292" s="13">
        <v>2023</v>
      </c>
      <c r="B292" s="14" t="s">
        <v>746</v>
      </c>
      <c r="C292" s="13" t="s">
        <v>747</v>
      </c>
      <c r="D292" s="15" t="s">
        <v>748</v>
      </c>
      <c r="E292" s="16">
        <v>45225</v>
      </c>
      <c r="F292" s="14">
        <v>2481</v>
      </c>
      <c r="G292" s="16">
        <v>45252</v>
      </c>
      <c r="H292" s="13">
        <v>11</v>
      </c>
      <c r="I292" s="16" t="s">
        <v>150</v>
      </c>
      <c r="J292" s="17" t="s">
        <v>387</v>
      </c>
      <c r="K292" s="17" t="s">
        <v>749</v>
      </c>
      <c r="L292" s="18">
        <v>17599833</v>
      </c>
      <c r="M292" s="19">
        <v>33.119999999999997</v>
      </c>
      <c r="N292" s="20" t="s">
        <v>3787</v>
      </c>
      <c r="O292" s="14" t="s">
        <v>3787</v>
      </c>
      <c r="P292" s="21" t="s">
        <v>3787</v>
      </c>
    </row>
    <row r="293" spans="1:16" ht="24" x14ac:dyDescent="0.25">
      <c r="A293" s="13">
        <v>2023</v>
      </c>
      <c r="B293" s="14" t="s">
        <v>750</v>
      </c>
      <c r="C293" s="13" t="s">
        <v>751</v>
      </c>
      <c r="D293" s="15" t="s">
        <v>752</v>
      </c>
      <c r="E293" s="16">
        <v>45232</v>
      </c>
      <c r="F293" s="14">
        <v>2522</v>
      </c>
      <c r="G293" s="16">
        <v>45226</v>
      </c>
      <c r="H293" s="13">
        <v>12</v>
      </c>
      <c r="I293" s="16" t="s">
        <v>150</v>
      </c>
      <c r="J293" s="17" t="s">
        <v>219</v>
      </c>
      <c r="K293" s="17" t="s">
        <v>753</v>
      </c>
      <c r="L293" s="18">
        <v>32967804</v>
      </c>
      <c r="M293" s="19">
        <v>62.04</v>
      </c>
      <c r="N293" s="20" t="s">
        <v>4154</v>
      </c>
      <c r="O293" s="14" t="s">
        <v>4155</v>
      </c>
      <c r="P293" s="21" t="s">
        <v>4156</v>
      </c>
    </row>
    <row r="294" spans="1:16" ht="24" x14ac:dyDescent="0.25">
      <c r="A294" s="13">
        <v>2023</v>
      </c>
      <c r="B294" s="14" t="s">
        <v>754</v>
      </c>
      <c r="C294" s="13" t="s">
        <v>755</v>
      </c>
      <c r="D294" s="15" t="s">
        <v>756</v>
      </c>
      <c r="E294" s="16">
        <v>45209</v>
      </c>
      <c r="F294" s="14">
        <v>2523</v>
      </c>
      <c r="G294" s="16">
        <v>45226</v>
      </c>
      <c r="H294" s="13">
        <v>1</v>
      </c>
      <c r="I294" s="16" t="s">
        <v>157</v>
      </c>
      <c r="J294" s="17" t="s">
        <v>583</v>
      </c>
      <c r="K294" s="17" t="s">
        <v>757</v>
      </c>
      <c r="L294" s="18">
        <v>653145119</v>
      </c>
      <c r="M294" s="19">
        <f>1432.82+79.09</f>
        <v>1511.9099999999999</v>
      </c>
      <c r="N294" s="20" t="s">
        <v>3787</v>
      </c>
      <c r="O294" s="14" t="s">
        <v>3787</v>
      </c>
      <c r="P294" s="21" t="s">
        <v>3787</v>
      </c>
    </row>
    <row r="295" spans="1:16" ht="24" x14ac:dyDescent="0.25">
      <c r="A295" s="13">
        <v>2023</v>
      </c>
      <c r="B295" s="14" t="s">
        <v>758</v>
      </c>
      <c r="C295" s="13" t="s">
        <v>759</v>
      </c>
      <c r="D295" s="15" t="s">
        <v>760</v>
      </c>
      <c r="E295" s="16">
        <v>45260</v>
      </c>
      <c r="F295" s="14">
        <v>2637</v>
      </c>
      <c r="G295" s="16">
        <v>45261</v>
      </c>
      <c r="H295" s="13">
        <v>2</v>
      </c>
      <c r="I295" s="16" t="s">
        <v>157</v>
      </c>
      <c r="J295" s="17" t="s">
        <v>762</v>
      </c>
      <c r="K295" s="17" t="s">
        <v>763</v>
      </c>
      <c r="L295" s="18">
        <v>5313960</v>
      </c>
      <c r="M295" s="19">
        <v>10</v>
      </c>
      <c r="N295" s="20" t="s">
        <v>4157</v>
      </c>
      <c r="O295" s="14" t="s">
        <v>4158</v>
      </c>
      <c r="P295" s="21" t="s">
        <v>4159</v>
      </c>
    </row>
    <row r="296" spans="1:16" ht="24" x14ac:dyDescent="0.25">
      <c r="A296" s="13">
        <v>2023</v>
      </c>
      <c r="B296" s="14" t="s">
        <v>764</v>
      </c>
      <c r="C296" s="13" t="s">
        <v>765</v>
      </c>
      <c r="D296" s="15" t="s">
        <v>766</v>
      </c>
      <c r="E296" s="16">
        <v>45257</v>
      </c>
      <c r="F296" s="14">
        <v>2645</v>
      </c>
      <c r="G296" s="16">
        <v>45261</v>
      </c>
      <c r="H296" s="13">
        <v>1</v>
      </c>
      <c r="I296" s="16" t="s">
        <v>150</v>
      </c>
      <c r="J296" s="17" t="s">
        <v>219</v>
      </c>
      <c r="K296" s="17" t="s">
        <v>767</v>
      </c>
      <c r="L296" s="18">
        <v>136515609</v>
      </c>
      <c r="M296" s="19">
        <f>228.5+28.35</f>
        <v>256.85000000000002</v>
      </c>
      <c r="N296" s="20" t="s">
        <v>3787</v>
      </c>
      <c r="O296" s="14" t="s">
        <v>3787</v>
      </c>
      <c r="P296" s="21" t="s">
        <v>3787</v>
      </c>
    </row>
    <row r="297" spans="1:16" x14ac:dyDescent="0.25">
      <c r="A297" s="13">
        <v>2023</v>
      </c>
      <c r="B297" s="14" t="s">
        <v>768</v>
      </c>
      <c r="C297" s="13" t="s">
        <v>769</v>
      </c>
      <c r="D297" s="15" t="s">
        <v>770</v>
      </c>
      <c r="E297" s="16">
        <v>45257</v>
      </c>
      <c r="F297" s="14">
        <v>2648</v>
      </c>
      <c r="G297" s="16">
        <v>45261</v>
      </c>
      <c r="H297" s="13">
        <v>11</v>
      </c>
      <c r="I297" s="16" t="s">
        <v>150</v>
      </c>
      <c r="J297" s="17" t="s">
        <v>252</v>
      </c>
      <c r="K297" s="17" t="s">
        <v>771</v>
      </c>
      <c r="L297" s="18">
        <v>2506412</v>
      </c>
      <c r="M297" s="19">
        <v>6.3</v>
      </c>
      <c r="N297" s="20" t="s">
        <v>4160</v>
      </c>
      <c r="O297" s="14" t="s">
        <v>4161</v>
      </c>
      <c r="P297" s="21" t="s">
        <v>4162</v>
      </c>
    </row>
    <row r="298" spans="1:16" ht="24" x14ac:dyDescent="0.25">
      <c r="A298" s="13">
        <v>2023</v>
      </c>
      <c r="B298" s="14" t="s">
        <v>772</v>
      </c>
      <c r="C298" s="13" t="s">
        <v>773</v>
      </c>
      <c r="D298" s="15" t="s">
        <v>774</v>
      </c>
      <c r="E298" s="16">
        <v>45233</v>
      </c>
      <c r="F298" s="14">
        <v>2662</v>
      </c>
      <c r="G298" s="16">
        <v>45264</v>
      </c>
      <c r="H298" s="13">
        <v>10</v>
      </c>
      <c r="I298" s="16" t="s">
        <v>157</v>
      </c>
      <c r="J298" s="17" t="s">
        <v>775</v>
      </c>
      <c r="K298" s="17" t="s">
        <v>776</v>
      </c>
      <c r="L298" s="18">
        <v>33632051</v>
      </c>
      <c r="M298" s="19" t="s">
        <v>777</v>
      </c>
      <c r="N298" s="20" t="s">
        <v>4163</v>
      </c>
      <c r="O298" s="14" t="s">
        <v>4164</v>
      </c>
      <c r="P298" s="21" t="s">
        <v>4165</v>
      </c>
    </row>
    <row r="299" spans="1:16" x14ac:dyDescent="0.25">
      <c r="A299" s="13">
        <v>2023</v>
      </c>
      <c r="B299" s="14" t="s">
        <v>778</v>
      </c>
      <c r="C299" s="13" t="s">
        <v>779</v>
      </c>
      <c r="D299" s="15" t="s">
        <v>780</v>
      </c>
      <c r="E299" s="16">
        <v>45250</v>
      </c>
      <c r="F299" s="14">
        <v>2663</v>
      </c>
      <c r="G299" s="16">
        <v>45264</v>
      </c>
      <c r="H299" s="13">
        <v>3</v>
      </c>
      <c r="I299" s="16" t="s">
        <v>157</v>
      </c>
      <c r="J299" s="17" t="s">
        <v>781</v>
      </c>
      <c r="K299" s="17" t="s">
        <v>782</v>
      </c>
      <c r="L299" s="18">
        <v>7257600</v>
      </c>
      <c r="M299" s="19">
        <v>4.5519999999999996</v>
      </c>
      <c r="N299" s="20" t="s">
        <v>3787</v>
      </c>
      <c r="O299" s="14" t="s">
        <v>3787</v>
      </c>
      <c r="P299" s="21" t="s">
        <v>3787</v>
      </c>
    </row>
    <row r="300" spans="1:16" ht="36" x14ac:dyDescent="0.25">
      <c r="A300" s="13">
        <v>2023</v>
      </c>
      <c r="B300" s="14" t="s">
        <v>783</v>
      </c>
      <c r="C300" s="13" t="s">
        <v>784</v>
      </c>
      <c r="D300" s="15" t="s">
        <v>785</v>
      </c>
      <c r="E300" s="16">
        <v>45232</v>
      </c>
      <c r="F300" s="14">
        <v>2692</v>
      </c>
      <c r="G300" s="16">
        <v>45265</v>
      </c>
      <c r="H300" s="13">
        <v>8</v>
      </c>
      <c r="I300" s="16" t="s">
        <v>157</v>
      </c>
      <c r="J300" s="17" t="s">
        <v>151</v>
      </c>
      <c r="K300" s="17" t="s">
        <v>786</v>
      </c>
      <c r="L300" s="18">
        <v>9389765</v>
      </c>
      <c r="M300" s="19">
        <v>17.670000000000002</v>
      </c>
      <c r="N300" s="20" t="s">
        <v>3787</v>
      </c>
      <c r="O300" s="14" t="s">
        <v>3787</v>
      </c>
      <c r="P300" s="21" t="s">
        <v>3787</v>
      </c>
    </row>
    <row r="301" spans="1:16" x14ac:dyDescent="0.25">
      <c r="A301" s="13">
        <v>2023</v>
      </c>
      <c r="B301" s="14" t="s">
        <v>787</v>
      </c>
      <c r="C301" s="13" t="s">
        <v>788</v>
      </c>
      <c r="D301" s="15" t="s">
        <v>789</v>
      </c>
      <c r="E301" s="16">
        <v>45198</v>
      </c>
      <c r="F301" s="14">
        <v>2779</v>
      </c>
      <c r="G301" s="16">
        <v>45273</v>
      </c>
      <c r="H301" s="13">
        <v>11</v>
      </c>
      <c r="I301" s="16" t="s">
        <v>157</v>
      </c>
      <c r="J301" s="17" t="s">
        <v>373</v>
      </c>
      <c r="K301" s="17" t="s">
        <v>790</v>
      </c>
      <c r="L301" s="18">
        <v>6312984</v>
      </c>
      <c r="M301" s="19" t="s">
        <v>791</v>
      </c>
      <c r="N301" s="20" t="s">
        <v>4166</v>
      </c>
      <c r="O301" s="14" t="s">
        <v>4167</v>
      </c>
      <c r="P301" s="21" t="s">
        <v>4159</v>
      </c>
    </row>
    <row r="302" spans="1:16" x14ac:dyDescent="0.25">
      <c r="A302" s="13">
        <v>2023</v>
      </c>
      <c r="B302" s="14" t="s">
        <v>792</v>
      </c>
      <c r="C302" s="13" t="s">
        <v>788</v>
      </c>
      <c r="D302" s="15" t="s">
        <v>793</v>
      </c>
      <c r="E302" s="16">
        <v>45259</v>
      </c>
      <c r="F302" s="14">
        <v>2780</v>
      </c>
      <c r="G302" s="16">
        <v>45273</v>
      </c>
      <c r="H302" s="13">
        <v>11</v>
      </c>
      <c r="I302" s="16" t="s">
        <v>150</v>
      </c>
      <c r="J302" s="17" t="s">
        <v>373</v>
      </c>
      <c r="K302" s="17" t="s">
        <v>790</v>
      </c>
      <c r="L302" s="18">
        <v>49786484</v>
      </c>
      <c r="M302" s="19" t="s">
        <v>794</v>
      </c>
      <c r="N302" s="20" t="s">
        <v>4168</v>
      </c>
      <c r="O302" s="14" t="s">
        <v>4169</v>
      </c>
      <c r="P302" s="21" t="s">
        <v>4159</v>
      </c>
    </row>
    <row r="303" spans="1:16" ht="24" x14ac:dyDescent="0.25">
      <c r="A303" s="13">
        <v>2023</v>
      </c>
      <c r="B303" s="14" t="s">
        <v>795</v>
      </c>
      <c r="C303" s="13" t="s">
        <v>796</v>
      </c>
      <c r="D303" s="15" t="s">
        <v>797</v>
      </c>
      <c r="E303" s="16">
        <v>45271</v>
      </c>
      <c r="F303" s="14">
        <v>2787</v>
      </c>
      <c r="G303" s="16">
        <v>45273</v>
      </c>
      <c r="H303" s="13">
        <v>16</v>
      </c>
      <c r="I303" s="16" t="s">
        <v>150</v>
      </c>
      <c r="J303" s="17" t="s">
        <v>219</v>
      </c>
      <c r="K303" s="17" t="s">
        <v>798</v>
      </c>
      <c r="L303" s="18">
        <v>1182988459</v>
      </c>
      <c r="M303" s="22">
        <f>8.06+2218.13</f>
        <v>2226.19</v>
      </c>
      <c r="N303" s="20" t="s">
        <v>3787</v>
      </c>
      <c r="O303" s="14" t="s">
        <v>3787</v>
      </c>
      <c r="P303" s="21" t="s">
        <v>3787</v>
      </c>
    </row>
    <row r="304" spans="1:16" ht="24" x14ac:dyDescent="0.25">
      <c r="A304" s="13">
        <v>2023</v>
      </c>
      <c r="B304" s="14" t="s">
        <v>799</v>
      </c>
      <c r="C304" s="13" t="s">
        <v>800</v>
      </c>
      <c r="D304" s="15" t="s">
        <v>801</v>
      </c>
      <c r="E304" s="16">
        <v>45259</v>
      </c>
      <c r="F304" s="23">
        <v>2824</v>
      </c>
      <c r="G304" s="16">
        <v>45274</v>
      </c>
      <c r="H304" s="13">
        <v>8</v>
      </c>
      <c r="I304" s="16" t="s">
        <v>157</v>
      </c>
      <c r="J304" s="17" t="s">
        <v>802</v>
      </c>
      <c r="K304" s="17" t="s">
        <v>803</v>
      </c>
      <c r="L304" s="18">
        <v>6291728</v>
      </c>
      <c r="M304" s="19">
        <v>11.84</v>
      </c>
      <c r="N304" s="20" t="s">
        <v>3787</v>
      </c>
      <c r="O304" s="14" t="s">
        <v>3787</v>
      </c>
      <c r="P304" s="21" t="s">
        <v>3787</v>
      </c>
    </row>
    <row r="305" spans="1:16" ht="24" x14ac:dyDescent="0.25">
      <c r="A305" s="13">
        <v>2023</v>
      </c>
      <c r="B305" s="14" t="s">
        <v>804</v>
      </c>
      <c r="C305" s="13" t="s">
        <v>805</v>
      </c>
      <c r="D305" s="15" t="s">
        <v>806</v>
      </c>
      <c r="E305" s="16">
        <v>45258</v>
      </c>
      <c r="F305" s="23">
        <v>2825</v>
      </c>
      <c r="G305" s="16">
        <v>45274</v>
      </c>
      <c r="H305" s="13">
        <v>4</v>
      </c>
      <c r="I305" s="16" t="s">
        <v>157</v>
      </c>
      <c r="J305" s="17" t="s">
        <v>802</v>
      </c>
      <c r="K305" s="17" t="s">
        <v>807</v>
      </c>
      <c r="L305" s="18">
        <v>20979511</v>
      </c>
      <c r="M305" s="19">
        <v>39.479999999999997</v>
      </c>
      <c r="N305" s="20" t="s">
        <v>3787</v>
      </c>
      <c r="O305" s="14" t="s">
        <v>3787</v>
      </c>
      <c r="P305" s="21" t="s">
        <v>3787</v>
      </c>
    </row>
    <row r="306" spans="1:16" ht="24" x14ac:dyDescent="0.25">
      <c r="A306" s="13">
        <v>2023</v>
      </c>
      <c r="B306" s="14" t="s">
        <v>808</v>
      </c>
      <c r="C306" s="13" t="s">
        <v>809</v>
      </c>
      <c r="D306" s="15" t="s">
        <v>810</v>
      </c>
      <c r="E306" s="16">
        <v>45267</v>
      </c>
      <c r="F306" s="23">
        <v>2838</v>
      </c>
      <c r="G306" s="16">
        <v>45274</v>
      </c>
      <c r="H306" s="13">
        <v>7</v>
      </c>
      <c r="I306" s="16" t="s">
        <v>157</v>
      </c>
      <c r="J306" s="17" t="s">
        <v>811</v>
      </c>
      <c r="K306" s="17" t="s">
        <v>812</v>
      </c>
      <c r="L306" s="18">
        <v>93817949</v>
      </c>
      <c r="M306" s="19">
        <v>176.55</v>
      </c>
      <c r="N306" s="20" t="s">
        <v>3787</v>
      </c>
      <c r="O306" s="14" t="s">
        <v>3787</v>
      </c>
      <c r="P306" s="21" t="s">
        <v>3787</v>
      </c>
    </row>
    <row r="307" spans="1:16" ht="24" x14ac:dyDescent="0.25">
      <c r="A307" s="13">
        <v>2023</v>
      </c>
      <c r="B307" s="14" t="s">
        <v>813</v>
      </c>
      <c r="C307" s="13" t="s">
        <v>814</v>
      </c>
      <c r="D307" s="15" t="s">
        <v>815</v>
      </c>
      <c r="E307" s="16">
        <v>45157</v>
      </c>
      <c r="F307" s="23">
        <v>2839</v>
      </c>
      <c r="G307" s="16">
        <v>45274</v>
      </c>
      <c r="H307" s="13">
        <v>8</v>
      </c>
      <c r="I307" s="16" t="s">
        <v>150</v>
      </c>
      <c r="J307" s="17" t="s">
        <v>816</v>
      </c>
      <c r="K307" s="17" t="s">
        <v>817</v>
      </c>
      <c r="L307" s="18">
        <v>10316923</v>
      </c>
      <c r="M307" s="19">
        <v>23.56</v>
      </c>
      <c r="N307" s="20" t="s">
        <v>4170</v>
      </c>
      <c r="O307" s="14" t="s">
        <v>4171</v>
      </c>
      <c r="P307" s="21" t="s">
        <v>4172</v>
      </c>
    </row>
    <row r="308" spans="1:16" ht="36" x14ac:dyDescent="0.25">
      <c r="A308" s="13">
        <v>2023</v>
      </c>
      <c r="B308" s="14" t="s">
        <v>818</v>
      </c>
      <c r="C308" s="13" t="s">
        <v>819</v>
      </c>
      <c r="D308" s="15" t="s">
        <v>820</v>
      </c>
      <c r="E308" s="16">
        <v>45259</v>
      </c>
      <c r="F308" s="23">
        <v>2934</v>
      </c>
      <c r="G308" s="16">
        <v>45280</v>
      </c>
      <c r="H308" s="13">
        <v>11</v>
      </c>
      <c r="I308" s="16" t="s">
        <v>157</v>
      </c>
      <c r="J308" s="17" t="s">
        <v>151</v>
      </c>
      <c r="K308" s="17" t="s">
        <v>821</v>
      </c>
      <c r="L308" s="18">
        <v>14762178</v>
      </c>
      <c r="M308" s="19">
        <v>27.78</v>
      </c>
      <c r="N308" s="20" t="s">
        <v>3787</v>
      </c>
      <c r="O308" s="14" t="s">
        <v>3787</v>
      </c>
      <c r="P308" s="21" t="s">
        <v>3787</v>
      </c>
    </row>
    <row r="309" spans="1:16" ht="36" x14ac:dyDescent="0.25">
      <c r="A309" s="13">
        <v>2023</v>
      </c>
      <c r="B309" s="14" t="s">
        <v>822</v>
      </c>
      <c r="C309" s="13" t="s">
        <v>819</v>
      </c>
      <c r="D309" s="15" t="s">
        <v>823</v>
      </c>
      <c r="E309" s="16">
        <v>45259</v>
      </c>
      <c r="F309" s="23">
        <v>2936</v>
      </c>
      <c r="G309" s="16">
        <v>45280</v>
      </c>
      <c r="H309" s="13">
        <v>11</v>
      </c>
      <c r="I309" s="16" t="s">
        <v>150</v>
      </c>
      <c r="J309" s="17" t="s">
        <v>151</v>
      </c>
      <c r="K309" s="17" t="s">
        <v>821</v>
      </c>
      <c r="L309" s="18">
        <v>12211478</v>
      </c>
      <c r="M309" s="19">
        <v>22.98</v>
      </c>
      <c r="N309" s="20" t="s">
        <v>3787</v>
      </c>
      <c r="O309" s="14" t="s">
        <v>3787</v>
      </c>
      <c r="P309" s="21" t="s">
        <v>3787</v>
      </c>
    </row>
    <row r="310" spans="1:16" ht="36" x14ac:dyDescent="0.25">
      <c r="A310" s="13">
        <v>2023</v>
      </c>
      <c r="B310" s="14" t="s">
        <v>824</v>
      </c>
      <c r="C310" s="13" t="s">
        <v>825</v>
      </c>
      <c r="D310" s="15" t="s">
        <v>826</v>
      </c>
      <c r="E310" s="16">
        <v>45257</v>
      </c>
      <c r="F310" s="23">
        <v>2946</v>
      </c>
      <c r="G310" s="16">
        <v>45280</v>
      </c>
      <c r="H310" s="13">
        <v>10</v>
      </c>
      <c r="I310" s="16" t="s">
        <v>157</v>
      </c>
      <c r="J310" s="17" t="s">
        <v>151</v>
      </c>
      <c r="K310" s="17" t="s">
        <v>827</v>
      </c>
      <c r="L310" s="18">
        <v>92808298</v>
      </c>
      <c r="M310" s="19">
        <v>174.65</v>
      </c>
      <c r="N310" s="20" t="s">
        <v>4173</v>
      </c>
      <c r="O310" s="14" t="s">
        <v>4174</v>
      </c>
      <c r="P310" s="21" t="s">
        <v>4175</v>
      </c>
    </row>
    <row r="311" spans="1:16" ht="36" x14ac:dyDescent="0.25">
      <c r="A311" s="13">
        <v>2023</v>
      </c>
      <c r="B311" s="14" t="s">
        <v>828</v>
      </c>
      <c r="C311" s="13" t="s">
        <v>829</v>
      </c>
      <c r="D311" s="15" t="s">
        <v>830</v>
      </c>
      <c r="E311" s="16">
        <v>45279</v>
      </c>
      <c r="F311" s="23">
        <v>2957</v>
      </c>
      <c r="G311" s="16">
        <v>45281</v>
      </c>
      <c r="H311" s="13">
        <v>2</v>
      </c>
      <c r="I311" s="16" t="s">
        <v>157</v>
      </c>
      <c r="J311" s="17" t="s">
        <v>831</v>
      </c>
      <c r="K311" s="17" t="s">
        <v>832</v>
      </c>
      <c r="L311" s="18">
        <v>8688323</v>
      </c>
      <c r="M311" s="19">
        <v>16.350000000000001</v>
      </c>
      <c r="N311" s="20" t="s">
        <v>4176</v>
      </c>
      <c r="O311" s="14" t="s">
        <v>4177</v>
      </c>
      <c r="P311" s="21" t="s">
        <v>4178</v>
      </c>
    </row>
    <row r="312" spans="1:16" ht="24" x14ac:dyDescent="0.25">
      <c r="A312" s="13">
        <v>2023</v>
      </c>
      <c r="B312" s="14" t="s">
        <v>833</v>
      </c>
      <c r="C312" s="13" t="s">
        <v>834</v>
      </c>
      <c r="D312" s="15" t="s">
        <v>835</v>
      </c>
      <c r="E312" s="16">
        <v>45273</v>
      </c>
      <c r="F312" s="23">
        <v>2986</v>
      </c>
      <c r="G312" s="16">
        <v>45282</v>
      </c>
      <c r="H312" s="13">
        <v>8</v>
      </c>
      <c r="I312" s="16" t="s">
        <v>157</v>
      </c>
      <c r="J312" s="17" t="s">
        <v>836</v>
      </c>
      <c r="K312" s="17" t="s">
        <v>837</v>
      </c>
      <c r="L312" s="18">
        <v>1490958726</v>
      </c>
      <c r="M312" s="19">
        <v>2805739</v>
      </c>
      <c r="N312" s="20" t="s">
        <v>3787</v>
      </c>
      <c r="O312" s="14" t="s">
        <v>3787</v>
      </c>
      <c r="P312" s="21" t="s">
        <v>3787</v>
      </c>
    </row>
    <row r="313" spans="1:16" ht="36" x14ac:dyDescent="0.25">
      <c r="A313" s="13">
        <v>2023</v>
      </c>
      <c r="B313" s="14" t="s">
        <v>838</v>
      </c>
      <c r="C313" s="13" t="s">
        <v>839</v>
      </c>
      <c r="D313" s="15" t="s">
        <v>840</v>
      </c>
      <c r="E313" s="16">
        <v>45274</v>
      </c>
      <c r="F313" s="23">
        <v>3030</v>
      </c>
      <c r="G313" s="16">
        <v>45286</v>
      </c>
      <c r="H313" s="13">
        <v>1</v>
      </c>
      <c r="I313" s="16" t="s">
        <v>157</v>
      </c>
      <c r="J313" s="17" t="s">
        <v>151</v>
      </c>
      <c r="K313" s="17" t="s">
        <v>841</v>
      </c>
      <c r="L313" s="18">
        <v>17552007</v>
      </c>
      <c r="M313" s="19">
        <v>33.299999999999997</v>
      </c>
      <c r="N313" s="20" t="s">
        <v>3787</v>
      </c>
      <c r="O313" s="14" t="s">
        <v>3787</v>
      </c>
      <c r="P313" s="21" t="s">
        <v>3787</v>
      </c>
    </row>
    <row r="314" spans="1:16" ht="36" x14ac:dyDescent="0.25">
      <c r="A314" s="13">
        <v>2023</v>
      </c>
      <c r="B314" s="14" t="s">
        <v>842</v>
      </c>
      <c r="C314" s="13" t="s">
        <v>843</v>
      </c>
      <c r="D314" s="15" t="s">
        <v>844</v>
      </c>
      <c r="E314" s="16">
        <v>45233</v>
      </c>
      <c r="F314" s="23">
        <v>3031</v>
      </c>
      <c r="G314" s="16">
        <v>45286</v>
      </c>
      <c r="H314" s="13">
        <v>10</v>
      </c>
      <c r="I314" s="16" t="s">
        <v>157</v>
      </c>
      <c r="J314" s="17" t="s">
        <v>151</v>
      </c>
      <c r="K314" s="17" t="s">
        <v>845</v>
      </c>
      <c r="L314" s="18">
        <v>3002387</v>
      </c>
      <c r="M314" s="19">
        <v>5.65</v>
      </c>
      <c r="N314" s="20" t="s">
        <v>3787</v>
      </c>
      <c r="O314" s="14" t="s">
        <v>3787</v>
      </c>
      <c r="P314" s="21" t="s">
        <v>3787</v>
      </c>
    </row>
    <row r="315" spans="1:16" ht="36" x14ac:dyDescent="0.25">
      <c r="A315" s="13">
        <v>2023</v>
      </c>
      <c r="B315" s="14" t="s">
        <v>846</v>
      </c>
      <c r="C315" s="13" t="s">
        <v>847</v>
      </c>
      <c r="D315" s="15" t="s">
        <v>848</v>
      </c>
      <c r="E315" s="16">
        <v>45280</v>
      </c>
      <c r="F315" s="23">
        <v>3032</v>
      </c>
      <c r="G315" s="16">
        <v>45286</v>
      </c>
      <c r="H315" s="13">
        <v>11</v>
      </c>
      <c r="I315" s="16" t="s">
        <v>157</v>
      </c>
      <c r="J315" s="17" t="s">
        <v>151</v>
      </c>
      <c r="K315" s="17" t="s">
        <v>849</v>
      </c>
      <c r="L315" s="18">
        <v>311987848</v>
      </c>
      <c r="M315" s="19" t="s">
        <v>850</v>
      </c>
      <c r="N315" s="20" t="s">
        <v>3787</v>
      </c>
      <c r="O315" s="14" t="s">
        <v>3787</v>
      </c>
      <c r="P315" s="21" t="s">
        <v>3787</v>
      </c>
    </row>
    <row r="316" spans="1:16" ht="24" x14ac:dyDescent="0.25">
      <c r="A316" s="13">
        <v>2023</v>
      </c>
      <c r="B316" s="14" t="s">
        <v>851</v>
      </c>
      <c r="C316" s="13" t="s">
        <v>852</v>
      </c>
      <c r="D316" s="15" t="s">
        <v>853</v>
      </c>
      <c r="E316" s="16">
        <v>45286</v>
      </c>
      <c r="F316" s="23">
        <v>3228</v>
      </c>
      <c r="G316" s="16">
        <v>45289</v>
      </c>
      <c r="H316" s="13">
        <v>1</v>
      </c>
      <c r="I316" s="16" t="s">
        <v>150</v>
      </c>
      <c r="J316" s="17" t="s">
        <v>219</v>
      </c>
      <c r="K316" s="17" t="s">
        <v>854</v>
      </c>
      <c r="L316" s="18">
        <v>40545512</v>
      </c>
      <c r="M316" s="19" t="s">
        <v>855</v>
      </c>
      <c r="N316" s="20" t="s">
        <v>3787</v>
      </c>
      <c r="O316" s="14" t="s">
        <v>3787</v>
      </c>
      <c r="P316" s="21" t="s">
        <v>3787</v>
      </c>
    </row>
    <row r="317" spans="1:16" x14ac:dyDescent="0.25">
      <c r="A317" s="13">
        <v>2023</v>
      </c>
      <c r="B317" s="14" t="s">
        <v>856</v>
      </c>
      <c r="C317" s="13" t="s">
        <v>857</v>
      </c>
      <c r="D317" s="15" t="s">
        <v>858</v>
      </c>
      <c r="E317" s="16">
        <v>45288</v>
      </c>
      <c r="F317" s="23">
        <v>3229</v>
      </c>
      <c r="G317" s="16">
        <v>45289</v>
      </c>
      <c r="H317" s="13">
        <v>11</v>
      </c>
      <c r="I317" s="16" t="s">
        <v>150</v>
      </c>
      <c r="J317" s="17" t="s">
        <v>219</v>
      </c>
      <c r="K317" s="17" t="s">
        <v>859</v>
      </c>
      <c r="L317" s="18">
        <v>15543332</v>
      </c>
      <c r="M317" s="19" t="s">
        <v>860</v>
      </c>
      <c r="N317" s="20" t="s">
        <v>3787</v>
      </c>
      <c r="O317" s="14" t="s">
        <v>3787</v>
      </c>
      <c r="P317" s="21" t="s">
        <v>3787</v>
      </c>
    </row>
    <row r="318" spans="1:16" ht="24" x14ac:dyDescent="0.25">
      <c r="A318" s="13">
        <v>2022</v>
      </c>
      <c r="B318" s="14" t="s">
        <v>861</v>
      </c>
      <c r="C318" s="14" t="s">
        <v>862</v>
      </c>
      <c r="D318" s="14" t="s">
        <v>863</v>
      </c>
      <c r="E318" s="16">
        <v>44490</v>
      </c>
      <c r="F318" s="14" t="s">
        <v>864</v>
      </c>
      <c r="G318" s="16">
        <v>44578</v>
      </c>
      <c r="H318" s="13">
        <v>11</v>
      </c>
      <c r="I318" s="13" t="s">
        <v>157</v>
      </c>
      <c r="J318" s="15" t="s">
        <v>865</v>
      </c>
      <c r="K318" s="24" t="s">
        <v>866</v>
      </c>
      <c r="L318" s="25">
        <v>363067155</v>
      </c>
      <c r="M318" s="19" t="s">
        <v>867</v>
      </c>
      <c r="N318" s="20" t="s">
        <v>3787</v>
      </c>
      <c r="O318" s="14" t="s">
        <v>3787</v>
      </c>
      <c r="P318" s="21" t="s">
        <v>3787</v>
      </c>
    </row>
    <row r="319" spans="1:16" ht="36" x14ac:dyDescent="0.25">
      <c r="A319" s="13">
        <v>2022</v>
      </c>
      <c r="B319" s="14" t="s">
        <v>868</v>
      </c>
      <c r="C319" s="14" t="s">
        <v>869</v>
      </c>
      <c r="D319" s="14" t="s">
        <v>870</v>
      </c>
      <c r="E319" s="16">
        <v>44594</v>
      </c>
      <c r="F319" s="14" t="s">
        <v>871</v>
      </c>
      <c r="G319" s="16">
        <v>44602</v>
      </c>
      <c r="H319" s="13">
        <v>2</v>
      </c>
      <c r="I319" s="13" t="s">
        <v>150</v>
      </c>
      <c r="J319" s="15" t="s">
        <v>363</v>
      </c>
      <c r="K319" s="24" t="s">
        <v>872</v>
      </c>
      <c r="L319" s="25">
        <v>10821344</v>
      </c>
      <c r="M319" s="19" t="s">
        <v>873</v>
      </c>
      <c r="N319" s="20" t="s">
        <v>4423</v>
      </c>
      <c r="O319" s="14" t="s">
        <v>4424</v>
      </c>
      <c r="P319" s="21" t="s">
        <v>4425</v>
      </c>
    </row>
    <row r="320" spans="1:16" ht="24" x14ac:dyDescent="0.25">
      <c r="A320" s="13">
        <v>2022</v>
      </c>
      <c r="B320" s="14" t="s">
        <v>874</v>
      </c>
      <c r="C320" s="14" t="s">
        <v>875</v>
      </c>
      <c r="D320" s="14" t="s">
        <v>876</v>
      </c>
      <c r="E320" s="16">
        <v>44546</v>
      </c>
      <c r="F320" s="14" t="s">
        <v>877</v>
      </c>
      <c r="G320" s="16">
        <v>44603</v>
      </c>
      <c r="H320" s="13">
        <v>18</v>
      </c>
      <c r="I320" s="13" t="s">
        <v>150</v>
      </c>
      <c r="J320" s="15" t="s">
        <v>467</v>
      </c>
      <c r="K320" s="24" t="s">
        <v>878</v>
      </c>
      <c r="L320" s="25">
        <v>1292991</v>
      </c>
      <c r="M320" s="19" t="s">
        <v>879</v>
      </c>
      <c r="N320" s="20" t="s">
        <v>3787</v>
      </c>
      <c r="O320" s="14" t="s">
        <v>3787</v>
      </c>
      <c r="P320" s="21" t="s">
        <v>3787</v>
      </c>
    </row>
    <row r="321" spans="1:16" ht="24" x14ac:dyDescent="0.25">
      <c r="A321" s="13">
        <v>2022</v>
      </c>
      <c r="B321" s="14" t="s">
        <v>880</v>
      </c>
      <c r="C321" s="14" t="s">
        <v>881</v>
      </c>
      <c r="D321" s="14" t="s">
        <v>882</v>
      </c>
      <c r="E321" s="16">
        <v>44592</v>
      </c>
      <c r="F321" s="14" t="s">
        <v>883</v>
      </c>
      <c r="G321" s="16">
        <v>44603</v>
      </c>
      <c r="H321" s="13">
        <v>1</v>
      </c>
      <c r="I321" s="13" t="s">
        <v>157</v>
      </c>
      <c r="J321" s="15" t="s">
        <v>884</v>
      </c>
      <c r="K321" s="24" t="s">
        <v>885</v>
      </c>
      <c r="L321" s="25">
        <v>10025657</v>
      </c>
      <c r="M321" s="19" t="s">
        <v>886</v>
      </c>
      <c r="N321" s="20" t="s">
        <v>4426</v>
      </c>
      <c r="O321" s="14" t="s">
        <v>4427</v>
      </c>
      <c r="P321" s="21" t="s">
        <v>4428</v>
      </c>
    </row>
    <row r="322" spans="1:16" ht="36" x14ac:dyDescent="0.25">
      <c r="A322" s="13">
        <v>2022</v>
      </c>
      <c r="B322" s="14" t="s">
        <v>887</v>
      </c>
      <c r="C322" s="14" t="s">
        <v>888</v>
      </c>
      <c r="D322" s="14" t="s">
        <v>889</v>
      </c>
      <c r="E322" s="16">
        <v>44587</v>
      </c>
      <c r="F322" s="14" t="s">
        <v>890</v>
      </c>
      <c r="G322" s="16">
        <v>44603</v>
      </c>
      <c r="H322" s="13">
        <v>7</v>
      </c>
      <c r="I322" s="13" t="s">
        <v>150</v>
      </c>
      <c r="J322" s="15" t="s">
        <v>363</v>
      </c>
      <c r="K322" s="24" t="s">
        <v>891</v>
      </c>
      <c r="L322" s="25">
        <v>676334</v>
      </c>
      <c r="M322" s="19" t="s">
        <v>892</v>
      </c>
      <c r="N322" s="20" t="s">
        <v>4429</v>
      </c>
      <c r="O322" s="14" t="s">
        <v>4430</v>
      </c>
      <c r="P322" s="21" t="s">
        <v>4431</v>
      </c>
    </row>
    <row r="323" spans="1:16" ht="24" x14ac:dyDescent="0.25">
      <c r="A323" s="13">
        <v>2022</v>
      </c>
      <c r="B323" s="14" t="s">
        <v>893</v>
      </c>
      <c r="C323" s="14" t="s">
        <v>894</v>
      </c>
      <c r="D323" s="14" t="s">
        <v>895</v>
      </c>
      <c r="E323" s="16">
        <v>44594</v>
      </c>
      <c r="F323" s="14" t="s">
        <v>896</v>
      </c>
      <c r="G323" s="16">
        <v>44603</v>
      </c>
      <c r="H323" s="13">
        <v>18</v>
      </c>
      <c r="I323" s="13" t="s">
        <v>150</v>
      </c>
      <c r="J323" s="15" t="s">
        <v>467</v>
      </c>
      <c r="K323" s="24" t="s">
        <v>897</v>
      </c>
      <c r="L323" s="25">
        <v>55284875</v>
      </c>
      <c r="M323" s="19" t="s">
        <v>898</v>
      </c>
      <c r="N323" s="20" t="s">
        <v>3787</v>
      </c>
      <c r="O323" s="14" t="s">
        <v>3787</v>
      </c>
      <c r="P323" s="21" t="s">
        <v>3787</v>
      </c>
    </row>
    <row r="324" spans="1:16" x14ac:dyDescent="0.25">
      <c r="A324" s="13">
        <v>2022</v>
      </c>
      <c r="B324" s="14" t="s">
        <v>899</v>
      </c>
      <c r="C324" s="14" t="s">
        <v>900</v>
      </c>
      <c r="D324" s="14" t="s">
        <v>901</v>
      </c>
      <c r="E324" s="16">
        <v>44594</v>
      </c>
      <c r="F324" s="14" t="s">
        <v>902</v>
      </c>
      <c r="G324" s="16">
        <v>44608</v>
      </c>
      <c r="H324" s="13">
        <v>2</v>
      </c>
      <c r="I324" s="13" t="s">
        <v>157</v>
      </c>
      <c r="J324" s="15" t="s">
        <v>373</v>
      </c>
      <c r="K324" s="24" t="s">
        <v>903</v>
      </c>
      <c r="L324" s="25">
        <v>5132181</v>
      </c>
      <c r="M324" s="19" t="s">
        <v>904</v>
      </c>
      <c r="N324" s="20"/>
      <c r="O324" s="14"/>
      <c r="P324" s="21"/>
    </row>
    <row r="325" spans="1:16" ht="24" x14ac:dyDescent="0.25">
      <c r="A325" s="13">
        <v>2022</v>
      </c>
      <c r="B325" s="14" t="s">
        <v>905</v>
      </c>
      <c r="C325" s="14" t="s">
        <v>906</v>
      </c>
      <c r="D325" s="14" t="s">
        <v>907</v>
      </c>
      <c r="E325" s="16">
        <v>44606</v>
      </c>
      <c r="F325" s="14" t="s">
        <v>908</v>
      </c>
      <c r="G325" s="16">
        <v>44608</v>
      </c>
      <c r="H325" s="13">
        <v>9</v>
      </c>
      <c r="I325" s="13" t="s">
        <v>157</v>
      </c>
      <c r="J325" s="15" t="s">
        <v>583</v>
      </c>
      <c r="K325" s="24" t="s">
        <v>909</v>
      </c>
      <c r="L325" s="25">
        <v>17544899</v>
      </c>
      <c r="M325" s="19" t="s">
        <v>910</v>
      </c>
      <c r="N325" s="20" t="s">
        <v>4179</v>
      </c>
      <c r="O325" s="14" t="s">
        <v>4180</v>
      </c>
      <c r="P325" s="21" t="s">
        <v>4181</v>
      </c>
    </row>
    <row r="326" spans="1:16" ht="24" x14ac:dyDescent="0.25">
      <c r="A326" s="13">
        <v>2022</v>
      </c>
      <c r="B326" s="14" t="s">
        <v>911</v>
      </c>
      <c r="C326" s="14" t="s">
        <v>912</v>
      </c>
      <c r="D326" s="14" t="s">
        <v>913</v>
      </c>
      <c r="E326" s="16">
        <v>44606</v>
      </c>
      <c r="F326" s="14" t="s">
        <v>18</v>
      </c>
      <c r="G326" s="16">
        <v>44608</v>
      </c>
      <c r="H326" s="13">
        <v>18</v>
      </c>
      <c r="I326" s="13" t="s">
        <v>157</v>
      </c>
      <c r="J326" s="15" t="s">
        <v>583</v>
      </c>
      <c r="K326" s="24" t="s">
        <v>914</v>
      </c>
      <c r="L326" s="25">
        <v>835123536</v>
      </c>
      <c r="M326" s="19" t="s">
        <v>915</v>
      </c>
      <c r="N326" s="20" t="s">
        <v>4182</v>
      </c>
      <c r="O326" s="14" t="s">
        <v>4183</v>
      </c>
      <c r="P326" s="21" t="s">
        <v>4184</v>
      </c>
    </row>
    <row r="327" spans="1:16" ht="48" x14ac:dyDescent="0.25">
      <c r="A327" s="13">
        <v>2022</v>
      </c>
      <c r="B327" s="14" t="s">
        <v>916</v>
      </c>
      <c r="C327" s="14" t="s">
        <v>917</v>
      </c>
      <c r="D327" s="14" t="s">
        <v>918</v>
      </c>
      <c r="E327" s="16">
        <v>44594</v>
      </c>
      <c r="F327" s="14" t="s">
        <v>919</v>
      </c>
      <c r="G327" s="16">
        <v>44608</v>
      </c>
      <c r="H327" s="13">
        <v>18</v>
      </c>
      <c r="I327" s="13" t="s">
        <v>150</v>
      </c>
      <c r="J327" s="15" t="s">
        <v>467</v>
      </c>
      <c r="K327" s="24" t="s">
        <v>920</v>
      </c>
      <c r="L327" s="25">
        <v>2625765</v>
      </c>
      <c r="M327" s="19" t="s">
        <v>921</v>
      </c>
      <c r="N327" s="20" t="s">
        <v>3787</v>
      </c>
      <c r="O327" s="14" t="s">
        <v>3787</v>
      </c>
      <c r="P327" s="21" t="s">
        <v>3787</v>
      </c>
    </row>
    <row r="328" spans="1:16" ht="60" x14ac:dyDescent="0.25">
      <c r="A328" s="13">
        <v>2022</v>
      </c>
      <c r="B328" s="14" t="s">
        <v>922</v>
      </c>
      <c r="C328" s="14" t="s">
        <v>923</v>
      </c>
      <c r="D328" s="14" t="s">
        <v>924</v>
      </c>
      <c r="E328" s="16">
        <v>44594</v>
      </c>
      <c r="F328" s="14" t="s">
        <v>925</v>
      </c>
      <c r="G328" s="16">
        <v>44608</v>
      </c>
      <c r="H328" s="13">
        <v>18</v>
      </c>
      <c r="I328" s="13" t="s">
        <v>150</v>
      </c>
      <c r="J328" s="15" t="s">
        <v>467</v>
      </c>
      <c r="K328" s="24" t="s">
        <v>926</v>
      </c>
      <c r="L328" s="25">
        <v>2486520</v>
      </c>
      <c r="M328" s="19" t="s">
        <v>921</v>
      </c>
      <c r="N328" s="20" t="s">
        <v>3787</v>
      </c>
      <c r="O328" s="14" t="s">
        <v>3787</v>
      </c>
      <c r="P328" s="21" t="s">
        <v>3787</v>
      </c>
    </row>
    <row r="329" spans="1:16" ht="60" x14ac:dyDescent="0.25">
      <c r="A329" s="13">
        <v>2022</v>
      </c>
      <c r="B329" s="14" t="s">
        <v>927</v>
      </c>
      <c r="C329" s="14" t="s">
        <v>928</v>
      </c>
      <c r="D329" s="14" t="s">
        <v>929</v>
      </c>
      <c r="E329" s="16">
        <v>44594</v>
      </c>
      <c r="F329" s="14" t="s">
        <v>930</v>
      </c>
      <c r="G329" s="16">
        <v>44608</v>
      </c>
      <c r="H329" s="13">
        <v>18</v>
      </c>
      <c r="I329" s="13" t="s">
        <v>150</v>
      </c>
      <c r="J329" s="15" t="s">
        <v>467</v>
      </c>
      <c r="K329" s="24" t="s">
        <v>931</v>
      </c>
      <c r="L329" s="25">
        <v>4475736</v>
      </c>
      <c r="M329" s="19" t="s">
        <v>932</v>
      </c>
      <c r="N329" s="20" t="s">
        <v>4185</v>
      </c>
      <c r="O329" s="14" t="s">
        <v>4186</v>
      </c>
      <c r="P329" s="21" t="s">
        <v>4187</v>
      </c>
    </row>
    <row r="330" spans="1:16" ht="36" x14ac:dyDescent="0.25">
      <c r="A330" s="13">
        <v>2022</v>
      </c>
      <c r="B330" s="14" t="s">
        <v>933</v>
      </c>
      <c r="C330" s="14" t="s">
        <v>934</v>
      </c>
      <c r="D330" s="14" t="s">
        <v>935</v>
      </c>
      <c r="E330" s="16">
        <v>44594</v>
      </c>
      <c r="F330" s="14" t="s">
        <v>936</v>
      </c>
      <c r="G330" s="16">
        <v>44608</v>
      </c>
      <c r="H330" s="13">
        <v>18</v>
      </c>
      <c r="I330" s="13" t="s">
        <v>150</v>
      </c>
      <c r="J330" s="15" t="s">
        <v>467</v>
      </c>
      <c r="K330" s="24" t="s">
        <v>937</v>
      </c>
      <c r="L330" s="25">
        <v>1233314</v>
      </c>
      <c r="M330" s="19" t="s">
        <v>879</v>
      </c>
      <c r="N330" s="20" t="s">
        <v>3787</v>
      </c>
      <c r="O330" s="14" t="s">
        <v>3787</v>
      </c>
      <c r="P330" s="21" t="s">
        <v>3787</v>
      </c>
    </row>
    <row r="331" spans="1:16" ht="24" x14ac:dyDescent="0.25">
      <c r="A331" s="13">
        <v>2022</v>
      </c>
      <c r="B331" s="14" t="s">
        <v>938</v>
      </c>
      <c r="C331" s="14" t="s">
        <v>939</v>
      </c>
      <c r="D331" s="14" t="s">
        <v>940</v>
      </c>
      <c r="E331" s="16">
        <v>44594</v>
      </c>
      <c r="F331" s="14" t="s">
        <v>941</v>
      </c>
      <c r="G331" s="16">
        <v>44608</v>
      </c>
      <c r="H331" s="13">
        <v>18</v>
      </c>
      <c r="I331" s="13" t="s">
        <v>150</v>
      </c>
      <c r="J331" s="15" t="s">
        <v>467</v>
      </c>
      <c r="K331" s="24" t="s">
        <v>942</v>
      </c>
      <c r="L331" s="25">
        <v>2506412</v>
      </c>
      <c r="M331" s="19" t="s">
        <v>943</v>
      </c>
      <c r="N331" s="20" t="s">
        <v>3787</v>
      </c>
      <c r="O331" s="14" t="s">
        <v>3787</v>
      </c>
      <c r="P331" s="21" t="s">
        <v>3787</v>
      </c>
    </row>
    <row r="332" spans="1:16" ht="24" x14ac:dyDescent="0.25">
      <c r="A332" s="13">
        <v>2022</v>
      </c>
      <c r="B332" s="14" t="s">
        <v>944</v>
      </c>
      <c r="C332" s="14" t="s">
        <v>945</v>
      </c>
      <c r="D332" s="14" t="s">
        <v>946</v>
      </c>
      <c r="E332" s="16">
        <v>44594</v>
      </c>
      <c r="F332" s="14" t="s">
        <v>947</v>
      </c>
      <c r="G332" s="16">
        <v>44608</v>
      </c>
      <c r="H332" s="13">
        <v>18</v>
      </c>
      <c r="I332" s="13" t="s">
        <v>150</v>
      </c>
      <c r="J332" s="15" t="s">
        <v>467</v>
      </c>
      <c r="K332" s="24" t="s">
        <v>948</v>
      </c>
      <c r="L332" s="25">
        <v>1273099</v>
      </c>
      <c r="M332" s="19" t="s">
        <v>879</v>
      </c>
      <c r="N332" s="20" t="s">
        <v>3787</v>
      </c>
      <c r="O332" s="14" t="s">
        <v>3787</v>
      </c>
      <c r="P332" s="21" t="s">
        <v>3787</v>
      </c>
    </row>
    <row r="333" spans="1:16" ht="48" x14ac:dyDescent="0.25">
      <c r="A333" s="13">
        <v>2022</v>
      </c>
      <c r="B333" s="14" t="s">
        <v>949</v>
      </c>
      <c r="C333" s="14" t="s">
        <v>950</v>
      </c>
      <c r="D333" s="14" t="s">
        <v>951</v>
      </c>
      <c r="E333" s="16">
        <v>44587</v>
      </c>
      <c r="F333" s="14" t="s">
        <v>952</v>
      </c>
      <c r="G333" s="16">
        <v>44614</v>
      </c>
      <c r="H333" s="13">
        <v>15</v>
      </c>
      <c r="I333" s="13" t="s">
        <v>157</v>
      </c>
      <c r="J333" s="15" t="s">
        <v>953</v>
      </c>
      <c r="K333" s="24" t="s">
        <v>954</v>
      </c>
      <c r="L333" s="25">
        <v>193769693</v>
      </c>
      <c r="M333" s="19" t="s">
        <v>955</v>
      </c>
      <c r="N333" s="20" t="s">
        <v>3787</v>
      </c>
      <c r="O333" s="14" t="s">
        <v>3787</v>
      </c>
      <c r="P333" s="21" t="s">
        <v>3787</v>
      </c>
    </row>
    <row r="334" spans="1:16" ht="36" x14ac:dyDescent="0.25">
      <c r="A334" s="13">
        <v>2022</v>
      </c>
      <c r="B334" s="14" t="s">
        <v>956</v>
      </c>
      <c r="C334" s="14" t="s">
        <v>957</v>
      </c>
      <c r="D334" s="14" t="s">
        <v>958</v>
      </c>
      <c r="E334" s="16">
        <v>44594</v>
      </c>
      <c r="F334" s="14" t="s">
        <v>959</v>
      </c>
      <c r="G334" s="16">
        <v>44614</v>
      </c>
      <c r="H334" s="13">
        <v>8</v>
      </c>
      <c r="I334" s="13" t="s">
        <v>157</v>
      </c>
      <c r="J334" s="15" t="s">
        <v>151</v>
      </c>
      <c r="K334" s="24" t="s">
        <v>960</v>
      </c>
      <c r="L334" s="25">
        <v>4973044</v>
      </c>
      <c r="M334" s="19" t="s">
        <v>961</v>
      </c>
      <c r="N334" s="20" t="s">
        <v>4188</v>
      </c>
      <c r="O334" s="14" t="s">
        <v>4189</v>
      </c>
      <c r="P334" s="21" t="s">
        <v>4190</v>
      </c>
    </row>
    <row r="335" spans="1:16" x14ac:dyDescent="0.25">
      <c r="A335" s="13">
        <v>2022</v>
      </c>
      <c r="B335" s="14" t="s">
        <v>962</v>
      </c>
      <c r="C335" s="14" t="s">
        <v>963</v>
      </c>
      <c r="D335" s="14" t="s">
        <v>964</v>
      </c>
      <c r="E335" s="16">
        <v>44613</v>
      </c>
      <c r="F335" s="14" t="s">
        <v>965</v>
      </c>
      <c r="G335" s="16">
        <v>44615</v>
      </c>
      <c r="H335" s="13">
        <v>7</v>
      </c>
      <c r="I335" s="13" t="s">
        <v>150</v>
      </c>
      <c r="J335" s="15" t="s">
        <v>966</v>
      </c>
      <c r="K335" s="24" t="s">
        <v>967</v>
      </c>
      <c r="L335" s="25">
        <v>656441</v>
      </c>
      <c r="M335" s="19" t="s">
        <v>968</v>
      </c>
      <c r="N335" s="20" t="s">
        <v>4191</v>
      </c>
      <c r="O335" s="14" t="s">
        <v>4192</v>
      </c>
      <c r="P335" s="21" t="s">
        <v>4193</v>
      </c>
    </row>
    <row r="336" spans="1:16" ht="24" x14ac:dyDescent="0.25">
      <c r="A336" s="13">
        <v>2022</v>
      </c>
      <c r="B336" s="14" t="s">
        <v>969</v>
      </c>
      <c r="C336" s="14" t="s">
        <v>970</v>
      </c>
      <c r="D336" s="14" t="s">
        <v>971</v>
      </c>
      <c r="E336" s="16">
        <v>44425</v>
      </c>
      <c r="F336" s="14" t="s">
        <v>972</v>
      </c>
      <c r="G336" s="16">
        <v>44616</v>
      </c>
      <c r="H336" s="13">
        <v>4</v>
      </c>
      <c r="I336" s="13" t="s">
        <v>157</v>
      </c>
      <c r="J336" s="15" t="s">
        <v>561</v>
      </c>
      <c r="K336" s="24" t="s">
        <v>974</v>
      </c>
      <c r="L336" s="25">
        <v>26349928</v>
      </c>
      <c r="M336" s="19" t="s">
        <v>975</v>
      </c>
      <c r="N336" s="20" t="s">
        <v>3787</v>
      </c>
      <c r="O336" s="14" t="s">
        <v>3787</v>
      </c>
      <c r="P336" s="21" t="s">
        <v>3787</v>
      </c>
    </row>
    <row r="337" spans="1:16" ht="24" x14ac:dyDescent="0.25">
      <c r="A337" s="13">
        <v>2022</v>
      </c>
      <c r="B337" s="14" t="s">
        <v>976</v>
      </c>
      <c r="C337" s="14" t="s">
        <v>970</v>
      </c>
      <c r="D337" s="14" t="s">
        <v>977</v>
      </c>
      <c r="E337" s="16">
        <v>44425</v>
      </c>
      <c r="F337" s="14" t="s">
        <v>978</v>
      </c>
      <c r="G337" s="16">
        <v>44616</v>
      </c>
      <c r="H337" s="13">
        <v>4</v>
      </c>
      <c r="I337" s="13" t="s">
        <v>150</v>
      </c>
      <c r="J337" s="15" t="s">
        <v>561</v>
      </c>
      <c r="K337" s="24" t="s">
        <v>974</v>
      </c>
      <c r="L337" s="25">
        <v>1806632</v>
      </c>
      <c r="M337" s="19" t="s">
        <v>13</v>
      </c>
      <c r="N337" s="20" t="s">
        <v>3787</v>
      </c>
      <c r="O337" s="14" t="s">
        <v>3787</v>
      </c>
      <c r="P337" s="21" t="s">
        <v>3787</v>
      </c>
    </row>
    <row r="338" spans="1:16" ht="24" x14ac:dyDescent="0.25">
      <c r="A338" s="13">
        <v>2022</v>
      </c>
      <c r="B338" s="14" t="s">
        <v>979</v>
      </c>
      <c r="C338" s="14" t="s">
        <v>980</v>
      </c>
      <c r="D338" s="14" t="s">
        <v>981</v>
      </c>
      <c r="E338" s="16">
        <v>44861</v>
      </c>
      <c r="F338" s="14" t="s">
        <v>982</v>
      </c>
      <c r="G338" s="16">
        <v>44616</v>
      </c>
      <c r="H338" s="13">
        <v>2</v>
      </c>
      <c r="I338" s="13" t="s">
        <v>150</v>
      </c>
      <c r="J338" s="15" t="s">
        <v>340</v>
      </c>
      <c r="K338" s="24" t="s">
        <v>983</v>
      </c>
      <c r="L338" s="25">
        <v>595804</v>
      </c>
      <c r="M338" s="19" t="s">
        <v>984</v>
      </c>
      <c r="N338" s="20" t="s">
        <v>4194</v>
      </c>
      <c r="O338" s="14" t="s">
        <v>4195</v>
      </c>
      <c r="P338" s="21" t="s">
        <v>4196</v>
      </c>
    </row>
    <row r="339" spans="1:16" ht="24" x14ac:dyDescent="0.25">
      <c r="A339" s="13">
        <v>2022</v>
      </c>
      <c r="B339" s="14" t="s">
        <v>985</v>
      </c>
      <c r="C339" s="14" t="s">
        <v>986</v>
      </c>
      <c r="D339" s="14" t="s">
        <v>987</v>
      </c>
      <c r="E339" s="16">
        <v>44594</v>
      </c>
      <c r="F339" s="14" t="s">
        <v>988</v>
      </c>
      <c r="G339" s="16">
        <v>44616</v>
      </c>
      <c r="H339" s="13">
        <v>10</v>
      </c>
      <c r="I339" s="13" t="s">
        <v>150</v>
      </c>
      <c r="J339" s="15" t="s">
        <v>989</v>
      </c>
      <c r="K339" s="24" t="s">
        <v>990</v>
      </c>
      <c r="L339" s="25">
        <v>636549</v>
      </c>
      <c r="M339" s="19" t="s">
        <v>991</v>
      </c>
      <c r="N339" s="20" t="s">
        <v>4197</v>
      </c>
      <c r="O339" s="14" t="s">
        <v>4198</v>
      </c>
      <c r="P339" s="21" t="s">
        <v>4199</v>
      </c>
    </row>
    <row r="340" spans="1:16" ht="48" x14ac:dyDescent="0.25">
      <c r="A340" s="13">
        <v>2022</v>
      </c>
      <c r="B340" s="14" t="s">
        <v>992</v>
      </c>
      <c r="C340" s="14" t="s">
        <v>993</v>
      </c>
      <c r="D340" s="14" t="s">
        <v>994</v>
      </c>
      <c r="E340" s="16" t="s">
        <v>995</v>
      </c>
      <c r="F340" s="14" t="s">
        <v>996</v>
      </c>
      <c r="G340" s="16">
        <v>44629</v>
      </c>
      <c r="H340" s="13">
        <v>11</v>
      </c>
      <c r="I340" s="13" t="s">
        <v>150</v>
      </c>
      <c r="J340" s="15" t="s">
        <v>363</v>
      </c>
      <c r="K340" s="24" t="s">
        <v>997</v>
      </c>
      <c r="L340" s="25">
        <v>135147428</v>
      </c>
      <c r="M340" s="19" t="s">
        <v>998</v>
      </c>
      <c r="N340" s="20" t="s">
        <v>3787</v>
      </c>
      <c r="O340" s="14" t="s">
        <v>3787</v>
      </c>
      <c r="P340" s="21" t="s">
        <v>3787</v>
      </c>
    </row>
    <row r="341" spans="1:16" ht="24" x14ac:dyDescent="0.25">
      <c r="A341" s="13">
        <v>2022</v>
      </c>
      <c r="B341" s="14" t="s">
        <v>999</v>
      </c>
      <c r="C341" s="14" t="s">
        <v>1000</v>
      </c>
      <c r="D341" s="14" t="s">
        <v>1001</v>
      </c>
      <c r="E341" s="16">
        <v>44613</v>
      </c>
      <c r="F341" s="14" t="s">
        <v>1002</v>
      </c>
      <c r="G341" s="16">
        <v>44630</v>
      </c>
      <c r="H341" s="13">
        <v>8</v>
      </c>
      <c r="I341" s="13" t="s">
        <v>157</v>
      </c>
      <c r="J341" s="15" t="s">
        <v>1003</v>
      </c>
      <c r="K341" s="24" t="s">
        <v>1004</v>
      </c>
      <c r="L341" s="25">
        <v>203158801</v>
      </c>
      <c r="M341" s="19" t="s">
        <v>1005</v>
      </c>
      <c r="N341" s="20" t="s">
        <v>4200</v>
      </c>
      <c r="O341" s="14" t="s">
        <v>4201</v>
      </c>
      <c r="P341" s="21" t="s">
        <v>4053</v>
      </c>
    </row>
    <row r="342" spans="1:16" ht="48" x14ac:dyDescent="0.25">
      <c r="A342" s="13">
        <v>2022</v>
      </c>
      <c r="B342" s="14" t="s">
        <v>1006</v>
      </c>
      <c r="C342" s="14" t="s">
        <v>1007</v>
      </c>
      <c r="D342" s="14" t="s">
        <v>1008</v>
      </c>
      <c r="E342" s="16">
        <v>44594</v>
      </c>
      <c r="F342" s="14" t="s">
        <v>1009</v>
      </c>
      <c r="G342" s="16">
        <v>44630</v>
      </c>
      <c r="H342" s="13">
        <v>3</v>
      </c>
      <c r="I342" s="13" t="s">
        <v>150</v>
      </c>
      <c r="J342" s="15" t="s">
        <v>1010</v>
      </c>
      <c r="K342" s="24" t="s">
        <v>1011</v>
      </c>
      <c r="L342" s="25">
        <v>5092392</v>
      </c>
      <c r="M342" s="19" t="s">
        <v>1012</v>
      </c>
      <c r="N342" s="20" t="s">
        <v>3787</v>
      </c>
      <c r="O342" s="14" t="s">
        <v>3787</v>
      </c>
      <c r="P342" s="21" t="s">
        <v>3787</v>
      </c>
    </row>
    <row r="343" spans="1:16" ht="24" x14ac:dyDescent="0.25">
      <c r="A343" s="13">
        <v>2022</v>
      </c>
      <c r="B343" s="14" t="s">
        <v>1013</v>
      </c>
      <c r="C343" s="14" t="s">
        <v>1014</v>
      </c>
      <c r="D343" s="14" t="s">
        <v>1015</v>
      </c>
      <c r="E343" s="16">
        <v>44594</v>
      </c>
      <c r="F343" s="14" t="s">
        <v>1016</v>
      </c>
      <c r="G343" s="16">
        <v>44630</v>
      </c>
      <c r="H343" s="13">
        <v>1</v>
      </c>
      <c r="I343" s="13" t="s">
        <v>150</v>
      </c>
      <c r="J343" s="15" t="s">
        <v>1017</v>
      </c>
      <c r="K343" s="24" t="s">
        <v>1018</v>
      </c>
      <c r="L343" s="25">
        <v>580211</v>
      </c>
      <c r="M343" s="19" t="s">
        <v>991</v>
      </c>
      <c r="N343" s="20" t="s">
        <v>3787</v>
      </c>
      <c r="O343" s="14" t="s">
        <v>3787</v>
      </c>
      <c r="P343" s="21" t="s">
        <v>3787</v>
      </c>
    </row>
    <row r="344" spans="1:16" ht="24" x14ac:dyDescent="0.25">
      <c r="A344" s="13">
        <v>2022</v>
      </c>
      <c r="B344" s="14" t="s">
        <v>1019</v>
      </c>
      <c r="C344" s="14" t="s">
        <v>1020</v>
      </c>
      <c r="D344" s="14" t="s">
        <v>1021</v>
      </c>
      <c r="E344" s="16">
        <v>44594</v>
      </c>
      <c r="F344" s="14" t="s">
        <v>1022</v>
      </c>
      <c r="G344" s="16">
        <v>44630</v>
      </c>
      <c r="H344" s="13">
        <v>11</v>
      </c>
      <c r="I344" s="13" t="s">
        <v>157</v>
      </c>
      <c r="J344" s="15" t="s">
        <v>1023</v>
      </c>
      <c r="K344" s="24" t="s">
        <v>1024</v>
      </c>
      <c r="L344" s="25">
        <v>716118</v>
      </c>
      <c r="M344" s="19" t="s">
        <v>1025</v>
      </c>
      <c r="N344" s="20" t="s">
        <v>3787</v>
      </c>
      <c r="O344" s="14" t="s">
        <v>3787</v>
      </c>
      <c r="P344" s="21" t="s">
        <v>3787</v>
      </c>
    </row>
    <row r="345" spans="1:16" ht="24" x14ac:dyDescent="0.25">
      <c r="A345" s="13">
        <v>2022</v>
      </c>
      <c r="B345" s="14" t="s">
        <v>1026</v>
      </c>
      <c r="C345" s="14" t="s">
        <v>1020</v>
      </c>
      <c r="D345" s="14" t="s">
        <v>1027</v>
      </c>
      <c r="E345" s="16">
        <v>44594</v>
      </c>
      <c r="F345" s="14" t="s">
        <v>1028</v>
      </c>
      <c r="G345" s="16">
        <v>44630</v>
      </c>
      <c r="H345" s="13">
        <v>11</v>
      </c>
      <c r="I345" s="13" t="s">
        <v>150</v>
      </c>
      <c r="J345" s="15" t="s">
        <v>1023</v>
      </c>
      <c r="K345" s="24" t="s">
        <v>1024</v>
      </c>
      <c r="L345" s="25">
        <v>1909647</v>
      </c>
      <c r="M345" s="19" t="s">
        <v>1029</v>
      </c>
      <c r="N345" s="20" t="s">
        <v>3787</v>
      </c>
      <c r="O345" s="14" t="s">
        <v>3787</v>
      </c>
      <c r="P345" s="21" t="s">
        <v>3787</v>
      </c>
    </row>
    <row r="346" spans="1:16" ht="60" x14ac:dyDescent="0.25">
      <c r="A346" s="13">
        <v>2022</v>
      </c>
      <c r="B346" s="14" t="s">
        <v>1030</v>
      </c>
      <c r="C346" s="14" t="s">
        <v>1031</v>
      </c>
      <c r="D346" s="14" t="s">
        <v>1032</v>
      </c>
      <c r="E346" s="16">
        <v>44868</v>
      </c>
      <c r="F346" s="14" t="s">
        <v>1033</v>
      </c>
      <c r="G346" s="16">
        <v>44636</v>
      </c>
      <c r="H346" s="13">
        <v>1</v>
      </c>
      <c r="I346" s="13" t="s">
        <v>150</v>
      </c>
      <c r="J346" s="15" t="s">
        <v>1034</v>
      </c>
      <c r="K346" s="24" t="s">
        <v>1035</v>
      </c>
      <c r="L346" s="25">
        <v>12492261</v>
      </c>
      <c r="M346" s="19" t="s">
        <v>1036</v>
      </c>
      <c r="N346" s="20" t="s">
        <v>3787</v>
      </c>
      <c r="O346" s="14" t="s">
        <v>3787</v>
      </c>
      <c r="P346" s="21" t="s">
        <v>3787</v>
      </c>
    </row>
    <row r="347" spans="1:16" ht="60" x14ac:dyDescent="0.25">
      <c r="A347" s="13">
        <v>2022</v>
      </c>
      <c r="B347" s="14" t="s">
        <v>1039</v>
      </c>
      <c r="C347" s="14" t="s">
        <v>1037</v>
      </c>
      <c r="D347" s="14" t="s">
        <v>1040</v>
      </c>
      <c r="E347" s="16">
        <v>44594</v>
      </c>
      <c r="F347" s="14" t="s">
        <v>1041</v>
      </c>
      <c r="G347" s="16">
        <v>44641</v>
      </c>
      <c r="H347" s="13">
        <v>11</v>
      </c>
      <c r="I347" s="13" t="s">
        <v>150</v>
      </c>
      <c r="J347" s="15" t="s">
        <v>1038</v>
      </c>
      <c r="K347" s="24" t="s">
        <v>1042</v>
      </c>
      <c r="L347" s="25">
        <v>656441</v>
      </c>
      <c r="M347" s="19" t="s">
        <v>968</v>
      </c>
      <c r="N347" s="20" t="s">
        <v>4191</v>
      </c>
      <c r="O347" s="14" t="s">
        <v>4202</v>
      </c>
      <c r="P347" s="21" t="s">
        <v>4203</v>
      </c>
    </row>
    <row r="348" spans="1:16" ht="36" x14ac:dyDescent="0.25">
      <c r="A348" s="13">
        <v>2022</v>
      </c>
      <c r="B348" s="14" t="s">
        <v>1044</v>
      </c>
      <c r="C348" s="14" t="s">
        <v>1045</v>
      </c>
      <c r="D348" s="14" t="s">
        <v>1046</v>
      </c>
      <c r="E348" s="16">
        <v>44636</v>
      </c>
      <c r="F348" s="14" t="s">
        <v>1047</v>
      </c>
      <c r="G348" s="16">
        <v>44644</v>
      </c>
      <c r="H348" s="13">
        <v>1</v>
      </c>
      <c r="I348" s="13" t="s">
        <v>157</v>
      </c>
      <c r="J348" s="15" t="s">
        <v>1048</v>
      </c>
      <c r="K348" s="24" t="s">
        <v>1049</v>
      </c>
      <c r="L348" s="25">
        <v>7399889</v>
      </c>
      <c r="M348" s="19" t="s">
        <v>1050</v>
      </c>
      <c r="N348" s="20" t="s">
        <v>4204</v>
      </c>
      <c r="O348" s="14" t="s">
        <v>4205</v>
      </c>
      <c r="P348" s="21" t="s">
        <v>4041</v>
      </c>
    </row>
    <row r="349" spans="1:16" ht="60" x14ac:dyDescent="0.25">
      <c r="A349" s="13">
        <v>2022</v>
      </c>
      <c r="B349" s="14" t="s">
        <v>1051</v>
      </c>
      <c r="C349" s="14" t="s">
        <v>1052</v>
      </c>
      <c r="D349" s="14" t="s">
        <v>1053</v>
      </c>
      <c r="E349" s="16">
        <v>44868</v>
      </c>
      <c r="F349" s="14" t="s">
        <v>1054</v>
      </c>
      <c r="G349" s="16">
        <v>44644</v>
      </c>
      <c r="H349" s="13">
        <v>1</v>
      </c>
      <c r="I349" s="13" t="s">
        <v>150</v>
      </c>
      <c r="J349" s="15" t="s">
        <v>1055</v>
      </c>
      <c r="K349" s="24" t="s">
        <v>1056</v>
      </c>
      <c r="L349" s="25">
        <v>3361777</v>
      </c>
      <c r="M349" s="19" t="s">
        <v>1057</v>
      </c>
      <c r="N349" s="20" t="s">
        <v>4206</v>
      </c>
      <c r="O349" s="14" t="s">
        <v>4207</v>
      </c>
      <c r="P349" s="21" t="s">
        <v>4208</v>
      </c>
    </row>
    <row r="350" spans="1:16" ht="36" x14ac:dyDescent="0.25">
      <c r="A350" s="13">
        <v>2022</v>
      </c>
      <c r="B350" s="14" t="s">
        <v>1058</v>
      </c>
      <c r="C350" s="14" t="s">
        <v>1059</v>
      </c>
      <c r="D350" s="14" t="s">
        <v>1060</v>
      </c>
      <c r="E350" s="16">
        <v>44637</v>
      </c>
      <c r="F350" s="14" t="s">
        <v>1061</v>
      </c>
      <c r="G350" s="16">
        <v>44644</v>
      </c>
      <c r="H350" s="13">
        <v>10</v>
      </c>
      <c r="I350" s="13" t="s">
        <v>150</v>
      </c>
      <c r="J350" s="15" t="s">
        <v>363</v>
      </c>
      <c r="K350" s="24" t="s">
        <v>1062</v>
      </c>
      <c r="L350" s="25">
        <v>676334</v>
      </c>
      <c r="M350" s="19" t="s">
        <v>1063</v>
      </c>
      <c r="N350" s="20">
        <v>676334</v>
      </c>
      <c r="O350" s="14" t="s">
        <v>4209</v>
      </c>
      <c r="P350" s="21" t="s">
        <v>4210</v>
      </c>
    </row>
    <row r="351" spans="1:16" ht="36" x14ac:dyDescent="0.25">
      <c r="A351" s="13">
        <v>2022</v>
      </c>
      <c r="B351" s="14" t="s">
        <v>1064</v>
      </c>
      <c r="C351" s="14" t="s">
        <v>1065</v>
      </c>
      <c r="D351" s="26" t="s">
        <v>1066</v>
      </c>
      <c r="E351" s="16">
        <v>44636</v>
      </c>
      <c r="F351" s="14" t="s">
        <v>1067</v>
      </c>
      <c r="G351" s="16">
        <v>44644</v>
      </c>
      <c r="H351" s="13">
        <v>12</v>
      </c>
      <c r="I351" s="13" t="s">
        <v>150</v>
      </c>
      <c r="J351" s="15" t="s">
        <v>363</v>
      </c>
      <c r="K351" s="24" t="s">
        <v>1068</v>
      </c>
      <c r="L351" s="25">
        <v>3978430</v>
      </c>
      <c r="M351" s="19" t="s">
        <v>1069</v>
      </c>
      <c r="N351" s="20" t="s">
        <v>4211</v>
      </c>
      <c r="O351" s="14" t="s">
        <v>4212</v>
      </c>
      <c r="P351" s="21" t="s">
        <v>4213</v>
      </c>
    </row>
    <row r="352" spans="1:16" ht="24" x14ac:dyDescent="0.25">
      <c r="A352" s="13">
        <v>2022</v>
      </c>
      <c r="B352" s="14" t="s">
        <v>1070</v>
      </c>
      <c r="C352" s="14" t="s">
        <v>1071</v>
      </c>
      <c r="D352" s="14" t="s">
        <v>1072</v>
      </c>
      <c r="E352" s="16">
        <v>44807</v>
      </c>
      <c r="F352" s="14" t="s">
        <v>1073</v>
      </c>
      <c r="G352" s="16">
        <v>44649</v>
      </c>
      <c r="H352" s="13">
        <v>11</v>
      </c>
      <c r="I352" s="13" t="s">
        <v>157</v>
      </c>
      <c r="J352" s="15" t="s">
        <v>1074</v>
      </c>
      <c r="K352" s="24" t="s">
        <v>1075</v>
      </c>
      <c r="L352" s="25">
        <v>37681034</v>
      </c>
      <c r="M352" s="19" t="s">
        <v>1076</v>
      </c>
      <c r="N352" s="20" t="s">
        <v>4214</v>
      </c>
      <c r="O352" s="14" t="s">
        <v>4215</v>
      </c>
      <c r="P352" s="21" t="s">
        <v>4216</v>
      </c>
    </row>
    <row r="353" spans="1:16" x14ac:dyDescent="0.25">
      <c r="A353" s="13">
        <v>2022</v>
      </c>
      <c r="B353" s="14" t="s">
        <v>1077</v>
      </c>
      <c r="C353" s="14" t="s">
        <v>1078</v>
      </c>
      <c r="D353" s="14" t="s">
        <v>1079</v>
      </c>
      <c r="E353" s="16">
        <v>44636</v>
      </c>
      <c r="F353" s="14" t="s">
        <v>1080</v>
      </c>
      <c r="G353" s="16">
        <v>44649</v>
      </c>
      <c r="H353" s="13">
        <v>11</v>
      </c>
      <c r="I353" s="13" t="s">
        <v>157</v>
      </c>
      <c r="J353" s="15" t="s">
        <v>1081</v>
      </c>
      <c r="K353" s="24" t="s">
        <v>1082</v>
      </c>
      <c r="L353" s="25">
        <v>636549</v>
      </c>
      <c r="M353" s="19" t="s">
        <v>991</v>
      </c>
      <c r="N353" s="20" t="s">
        <v>3787</v>
      </c>
      <c r="O353" s="14" t="s">
        <v>3787</v>
      </c>
      <c r="P353" s="21" t="s">
        <v>3787</v>
      </c>
    </row>
    <row r="354" spans="1:16" x14ac:dyDescent="0.25">
      <c r="A354" s="13">
        <v>2022</v>
      </c>
      <c r="B354" s="14" t="s">
        <v>1083</v>
      </c>
      <c r="C354" s="14" t="s">
        <v>1084</v>
      </c>
      <c r="D354" s="14" t="s">
        <v>1085</v>
      </c>
      <c r="E354" s="16">
        <v>44594</v>
      </c>
      <c r="F354" s="14" t="s">
        <v>66</v>
      </c>
      <c r="G354" s="16">
        <v>44649</v>
      </c>
      <c r="H354" s="13">
        <v>9</v>
      </c>
      <c r="I354" s="13" t="s">
        <v>157</v>
      </c>
      <c r="J354" s="15" t="s">
        <v>373</v>
      </c>
      <c r="K354" s="24" t="s">
        <v>1086</v>
      </c>
      <c r="L354" s="25">
        <v>11416381</v>
      </c>
      <c r="M354" s="19" t="s">
        <v>1087</v>
      </c>
      <c r="N354" s="20" t="s">
        <v>4217</v>
      </c>
      <c r="O354" s="14" t="s">
        <v>4218</v>
      </c>
      <c r="P354" s="21" t="s">
        <v>4219</v>
      </c>
    </row>
    <row r="355" spans="1:16" x14ac:dyDescent="0.25">
      <c r="A355" s="13">
        <v>2022</v>
      </c>
      <c r="B355" s="14" t="s">
        <v>1088</v>
      </c>
      <c r="C355" s="14" t="s">
        <v>1084</v>
      </c>
      <c r="D355" s="14" t="s">
        <v>1089</v>
      </c>
      <c r="E355" s="16">
        <v>44594</v>
      </c>
      <c r="F355" s="14" t="s">
        <v>1090</v>
      </c>
      <c r="G355" s="16">
        <v>44649</v>
      </c>
      <c r="H355" s="13">
        <v>9</v>
      </c>
      <c r="I355" s="13" t="s">
        <v>150</v>
      </c>
      <c r="J355" s="15" t="s">
        <v>373</v>
      </c>
      <c r="K355" s="24" t="s">
        <v>1086</v>
      </c>
      <c r="L355" s="25">
        <v>3132777</v>
      </c>
      <c r="M355" s="19" t="s">
        <v>1091</v>
      </c>
      <c r="N355" s="20" t="s">
        <v>4220</v>
      </c>
      <c r="O355" s="14" t="s">
        <v>4221</v>
      </c>
      <c r="P355" s="21" t="s">
        <v>4219</v>
      </c>
    </row>
    <row r="356" spans="1:16" ht="36" x14ac:dyDescent="0.25">
      <c r="A356" s="13">
        <v>2022</v>
      </c>
      <c r="B356" s="14" t="s">
        <v>1092</v>
      </c>
      <c r="C356" s="14" t="s">
        <v>1093</v>
      </c>
      <c r="D356" s="14" t="s">
        <v>1094</v>
      </c>
      <c r="E356" s="16">
        <v>44652</v>
      </c>
      <c r="F356" s="14" t="s">
        <v>1095</v>
      </c>
      <c r="G356" s="16">
        <v>44657</v>
      </c>
      <c r="H356" s="13">
        <v>8</v>
      </c>
      <c r="I356" s="13" t="s">
        <v>150</v>
      </c>
      <c r="J356" s="15" t="s">
        <v>363</v>
      </c>
      <c r="K356" s="24" t="s">
        <v>1096</v>
      </c>
      <c r="L356" s="25">
        <v>5728946</v>
      </c>
      <c r="M356" s="19" t="s">
        <v>1097</v>
      </c>
      <c r="N356" s="20" t="s">
        <v>3787</v>
      </c>
      <c r="O356" s="14" t="s">
        <v>3787</v>
      </c>
      <c r="P356" s="21" t="s">
        <v>3787</v>
      </c>
    </row>
    <row r="357" spans="1:16" x14ac:dyDescent="0.25">
      <c r="A357" s="13">
        <v>2022</v>
      </c>
      <c r="B357" s="14" t="s">
        <v>1098</v>
      </c>
      <c r="C357" s="14" t="s">
        <v>1099</v>
      </c>
      <c r="D357" s="14" t="s">
        <v>1100</v>
      </c>
      <c r="E357" s="16">
        <v>44807</v>
      </c>
      <c r="F357" s="14" t="s">
        <v>1101</v>
      </c>
      <c r="G357" s="16">
        <v>44657</v>
      </c>
      <c r="H357" s="13">
        <v>9</v>
      </c>
      <c r="I357" s="13" t="s">
        <v>157</v>
      </c>
      <c r="J357" s="15" t="s">
        <v>249</v>
      </c>
      <c r="K357" s="24" t="s">
        <v>1102</v>
      </c>
      <c r="L357" s="25">
        <v>2009109</v>
      </c>
      <c r="M357" s="19" t="s">
        <v>1103</v>
      </c>
      <c r="N357" s="20" t="s">
        <v>4222</v>
      </c>
      <c r="O357" s="14" t="s">
        <v>4223</v>
      </c>
      <c r="P357" s="21" t="s">
        <v>4224</v>
      </c>
    </row>
    <row r="358" spans="1:16" ht="36" x14ac:dyDescent="0.25">
      <c r="A358" s="13">
        <v>2022</v>
      </c>
      <c r="B358" s="14" t="s">
        <v>1104</v>
      </c>
      <c r="C358" s="14" t="s">
        <v>1105</v>
      </c>
      <c r="D358" s="14" t="s">
        <v>1106</v>
      </c>
      <c r="E358" s="16">
        <v>44636</v>
      </c>
      <c r="F358" s="14" t="s">
        <v>1107</v>
      </c>
      <c r="G358" s="16">
        <v>44899</v>
      </c>
      <c r="H358" s="13">
        <v>13</v>
      </c>
      <c r="I358" s="13" t="s">
        <v>150</v>
      </c>
      <c r="J358" s="15" t="s">
        <v>1108</v>
      </c>
      <c r="K358" s="24" t="s">
        <v>1109</v>
      </c>
      <c r="L358" s="25">
        <v>696226</v>
      </c>
      <c r="M358" s="19" t="s">
        <v>1110</v>
      </c>
      <c r="N358" s="20" t="s">
        <v>3787</v>
      </c>
      <c r="O358" s="14" t="s">
        <v>3787</v>
      </c>
      <c r="P358" s="21" t="s">
        <v>3787</v>
      </c>
    </row>
    <row r="359" spans="1:16" x14ac:dyDescent="0.25">
      <c r="A359" s="13">
        <v>2022</v>
      </c>
      <c r="B359" s="14" t="s">
        <v>1111</v>
      </c>
      <c r="C359" s="14" t="s">
        <v>1112</v>
      </c>
      <c r="D359" s="14" t="s">
        <v>1113</v>
      </c>
      <c r="E359" s="16">
        <v>44670</v>
      </c>
      <c r="F359" s="14" t="s">
        <v>1114</v>
      </c>
      <c r="G359" s="16">
        <v>44672</v>
      </c>
      <c r="H359" s="13">
        <v>11</v>
      </c>
      <c r="I359" s="13" t="s">
        <v>150</v>
      </c>
      <c r="J359" s="15" t="s">
        <v>249</v>
      </c>
      <c r="K359" s="24" t="s">
        <v>1115</v>
      </c>
      <c r="L359" s="25">
        <v>2440873</v>
      </c>
      <c r="M359" s="19" t="s">
        <v>1116</v>
      </c>
      <c r="N359" s="20" t="s">
        <v>4225</v>
      </c>
      <c r="O359" s="14" t="s">
        <v>4226</v>
      </c>
      <c r="P359" s="21" t="s">
        <v>4227</v>
      </c>
    </row>
    <row r="360" spans="1:16" x14ac:dyDescent="0.25">
      <c r="A360" s="13">
        <v>2022</v>
      </c>
      <c r="B360" s="14" t="s">
        <v>1117</v>
      </c>
      <c r="C360" s="14" t="s">
        <v>1112</v>
      </c>
      <c r="D360" s="14" t="s">
        <v>1118</v>
      </c>
      <c r="E360" s="16">
        <v>44670</v>
      </c>
      <c r="F360" s="14" t="s">
        <v>1119</v>
      </c>
      <c r="G360" s="16">
        <v>44672</v>
      </c>
      <c r="H360" s="13">
        <v>11</v>
      </c>
      <c r="I360" s="13" t="s">
        <v>157</v>
      </c>
      <c r="J360" s="15" t="s">
        <v>249</v>
      </c>
      <c r="K360" s="24" t="s">
        <v>1115</v>
      </c>
      <c r="L360" s="25">
        <v>665666400</v>
      </c>
      <c r="M360" s="19" t="s">
        <v>1120</v>
      </c>
      <c r="N360" s="20" t="s">
        <v>4228</v>
      </c>
      <c r="O360" s="14" t="s">
        <v>4229</v>
      </c>
      <c r="P360" s="21" t="s">
        <v>4227</v>
      </c>
    </row>
    <row r="361" spans="1:16" ht="36" x14ac:dyDescent="0.25">
      <c r="A361" s="13">
        <v>2022</v>
      </c>
      <c r="B361" s="14" t="s">
        <v>1121</v>
      </c>
      <c r="C361" s="14" t="s">
        <v>1122</v>
      </c>
      <c r="D361" s="14" t="s">
        <v>1123</v>
      </c>
      <c r="E361" s="16">
        <v>44657</v>
      </c>
      <c r="F361" s="14" t="s">
        <v>1124</v>
      </c>
      <c r="G361" s="16">
        <v>44672</v>
      </c>
      <c r="H361" s="13">
        <v>16</v>
      </c>
      <c r="I361" s="13" t="s">
        <v>150</v>
      </c>
      <c r="J361" s="15" t="s">
        <v>363</v>
      </c>
      <c r="K361" s="24" t="s">
        <v>1125</v>
      </c>
      <c r="L361" s="25">
        <v>11020260</v>
      </c>
      <c r="M361" s="19" t="s">
        <v>1126</v>
      </c>
      <c r="N361" s="20" t="s">
        <v>3787</v>
      </c>
      <c r="O361" s="14" t="s">
        <v>3787</v>
      </c>
      <c r="P361" s="21" t="s">
        <v>3787</v>
      </c>
    </row>
    <row r="362" spans="1:16" ht="36" x14ac:dyDescent="0.25">
      <c r="A362" s="13">
        <v>2022</v>
      </c>
      <c r="B362" s="14" t="s">
        <v>1127</v>
      </c>
      <c r="C362" s="14" t="s">
        <v>1128</v>
      </c>
      <c r="D362" s="14" t="s">
        <v>1129</v>
      </c>
      <c r="E362" s="16">
        <v>44652</v>
      </c>
      <c r="F362" s="14" t="s">
        <v>1130</v>
      </c>
      <c r="G362" s="16">
        <v>44672</v>
      </c>
      <c r="H362" s="13">
        <v>1</v>
      </c>
      <c r="I362" s="13" t="s">
        <v>150</v>
      </c>
      <c r="J362" s="15" t="s">
        <v>363</v>
      </c>
      <c r="K362" s="24" t="s">
        <v>1131</v>
      </c>
      <c r="L362" s="25">
        <v>13544305</v>
      </c>
      <c r="M362" s="19" t="s">
        <v>1132</v>
      </c>
      <c r="N362" s="20" t="s">
        <v>4230</v>
      </c>
      <c r="O362" s="14" t="s">
        <v>4231</v>
      </c>
      <c r="P362" s="21" t="s">
        <v>4232</v>
      </c>
    </row>
    <row r="363" spans="1:16" ht="36" x14ac:dyDescent="0.25">
      <c r="A363" s="13">
        <v>2022</v>
      </c>
      <c r="B363" s="14" t="s">
        <v>1133</v>
      </c>
      <c r="C363" s="14" t="s">
        <v>1134</v>
      </c>
      <c r="D363" s="14" t="s">
        <v>1135</v>
      </c>
      <c r="E363" s="16">
        <v>44652</v>
      </c>
      <c r="F363" s="14" t="s">
        <v>1136</v>
      </c>
      <c r="G363" s="16">
        <v>44672</v>
      </c>
      <c r="H363" s="13">
        <v>11</v>
      </c>
      <c r="I363" s="13" t="s">
        <v>150</v>
      </c>
      <c r="J363" s="15" t="s">
        <v>363</v>
      </c>
      <c r="K363" s="24" t="s">
        <v>1137</v>
      </c>
      <c r="L363" s="25">
        <v>63555446</v>
      </c>
      <c r="M363" s="19" t="s">
        <v>1138</v>
      </c>
      <c r="N363" s="20" t="s">
        <v>3787</v>
      </c>
      <c r="O363" s="14" t="s">
        <v>3787</v>
      </c>
      <c r="P363" s="21" t="s">
        <v>3787</v>
      </c>
    </row>
    <row r="364" spans="1:16" ht="24" x14ac:dyDescent="0.25">
      <c r="A364" s="13">
        <v>2022</v>
      </c>
      <c r="B364" s="14" t="s">
        <v>1139</v>
      </c>
      <c r="C364" s="14" t="s">
        <v>1140</v>
      </c>
      <c r="D364" s="14" t="s">
        <v>1141</v>
      </c>
      <c r="E364" s="16">
        <v>44807</v>
      </c>
      <c r="F364" s="14" t="s">
        <v>1142</v>
      </c>
      <c r="G364" s="16">
        <v>44678</v>
      </c>
      <c r="H364" s="13">
        <v>9</v>
      </c>
      <c r="I364" s="13" t="s">
        <v>150</v>
      </c>
      <c r="J364" s="15" t="s">
        <v>441</v>
      </c>
      <c r="K364" s="24" t="s">
        <v>1143</v>
      </c>
      <c r="L364" s="25">
        <v>124763732</v>
      </c>
      <c r="M364" s="19" t="s">
        <v>1144</v>
      </c>
      <c r="N364" s="20" t="s">
        <v>4233</v>
      </c>
      <c r="O364" s="14" t="s">
        <v>4234</v>
      </c>
      <c r="P364" s="21" t="s">
        <v>4235</v>
      </c>
    </row>
    <row r="365" spans="1:16" ht="36" x14ac:dyDescent="0.25">
      <c r="A365" s="13">
        <v>2022</v>
      </c>
      <c r="B365" s="14" t="s">
        <v>1145</v>
      </c>
      <c r="C365" s="14" t="s">
        <v>1146</v>
      </c>
      <c r="D365" s="14" t="s">
        <v>1147</v>
      </c>
      <c r="E365" s="16">
        <v>44670</v>
      </c>
      <c r="F365" s="14" t="s">
        <v>1148</v>
      </c>
      <c r="G365" s="16">
        <v>44678</v>
      </c>
      <c r="H365" s="13">
        <v>16</v>
      </c>
      <c r="I365" s="13" t="s">
        <v>150</v>
      </c>
      <c r="J365" s="15" t="s">
        <v>363</v>
      </c>
      <c r="K365" s="24" t="s">
        <v>1149</v>
      </c>
      <c r="L365" s="25">
        <v>6327925</v>
      </c>
      <c r="M365" s="19" t="s">
        <v>1150</v>
      </c>
      <c r="N365" s="20" t="s">
        <v>3787</v>
      </c>
      <c r="O365" s="14" t="s">
        <v>3787</v>
      </c>
      <c r="P365" s="21" t="s">
        <v>3787</v>
      </c>
    </row>
    <row r="366" spans="1:16" ht="36" x14ac:dyDescent="0.25">
      <c r="A366" s="13">
        <v>2022</v>
      </c>
      <c r="B366" s="14" t="s">
        <v>1151</v>
      </c>
      <c r="C366" s="14" t="s">
        <v>1152</v>
      </c>
      <c r="D366" s="14" t="s">
        <v>1153</v>
      </c>
      <c r="E366" s="16">
        <v>44671</v>
      </c>
      <c r="F366" s="14" t="s">
        <v>1154</v>
      </c>
      <c r="G366" s="16">
        <v>44678</v>
      </c>
      <c r="H366" s="13">
        <v>1</v>
      </c>
      <c r="I366" s="13" t="s">
        <v>150</v>
      </c>
      <c r="J366" s="15" t="s">
        <v>363</v>
      </c>
      <c r="K366" s="24" t="s">
        <v>1155</v>
      </c>
      <c r="L366" s="25">
        <v>18115387</v>
      </c>
      <c r="M366" s="19" t="s">
        <v>1156</v>
      </c>
      <c r="N366" s="20" t="s">
        <v>3787</v>
      </c>
      <c r="O366" s="14" t="s">
        <v>3787</v>
      </c>
      <c r="P366" s="21" t="s">
        <v>3787</v>
      </c>
    </row>
    <row r="367" spans="1:16" ht="36" x14ac:dyDescent="0.25">
      <c r="A367" s="13">
        <v>2022</v>
      </c>
      <c r="B367" s="14" t="s">
        <v>1157</v>
      </c>
      <c r="C367" s="14" t="s">
        <v>1158</v>
      </c>
      <c r="D367" s="14" t="s">
        <v>1159</v>
      </c>
      <c r="E367" s="16">
        <v>44672</v>
      </c>
      <c r="F367" s="14" t="s">
        <v>1160</v>
      </c>
      <c r="G367" s="16">
        <v>44678</v>
      </c>
      <c r="H367" s="13">
        <v>1</v>
      </c>
      <c r="I367" s="13" t="s">
        <v>150</v>
      </c>
      <c r="J367" s="15" t="s">
        <v>363</v>
      </c>
      <c r="K367" s="24" t="s">
        <v>1161</v>
      </c>
      <c r="L367" s="25">
        <v>38209232</v>
      </c>
      <c r="M367" s="19" t="s">
        <v>1162</v>
      </c>
      <c r="N367" s="20" t="s">
        <v>3787</v>
      </c>
      <c r="O367" s="14" t="s">
        <v>3787</v>
      </c>
      <c r="P367" s="21" t="s">
        <v>3787</v>
      </c>
    </row>
    <row r="368" spans="1:16" ht="36" x14ac:dyDescent="0.25">
      <c r="A368" s="13">
        <v>2022</v>
      </c>
      <c r="B368" s="14" t="s">
        <v>1163</v>
      </c>
      <c r="C368" s="14" t="s">
        <v>1164</v>
      </c>
      <c r="D368" s="14" t="s">
        <v>1165</v>
      </c>
      <c r="E368" s="16">
        <v>44671</v>
      </c>
      <c r="F368" s="14" t="s">
        <v>1166</v>
      </c>
      <c r="G368" s="16">
        <v>44678</v>
      </c>
      <c r="H368" s="13" t="s">
        <v>1167</v>
      </c>
      <c r="I368" s="13" t="s">
        <v>150</v>
      </c>
      <c r="J368" s="15" t="s">
        <v>363</v>
      </c>
      <c r="K368" s="24" t="s">
        <v>1168</v>
      </c>
      <c r="L368" s="25">
        <v>36888023</v>
      </c>
      <c r="M368" s="19" t="s">
        <v>1169</v>
      </c>
      <c r="N368" s="20" t="s">
        <v>3787</v>
      </c>
      <c r="O368" s="14" t="s">
        <v>3787</v>
      </c>
      <c r="P368" s="21" t="s">
        <v>3787</v>
      </c>
    </row>
    <row r="369" spans="1:16" ht="36" x14ac:dyDescent="0.25">
      <c r="A369" s="13">
        <v>2022</v>
      </c>
      <c r="B369" s="14" t="s">
        <v>1170</v>
      </c>
      <c r="C369" s="14" t="s">
        <v>1171</v>
      </c>
      <c r="D369" s="14" t="s">
        <v>1172</v>
      </c>
      <c r="E369" s="16">
        <v>44672</v>
      </c>
      <c r="F369" s="14" t="s">
        <v>1173</v>
      </c>
      <c r="G369" s="16">
        <v>44678</v>
      </c>
      <c r="H369" s="13" t="s">
        <v>1167</v>
      </c>
      <c r="I369" s="13" t="s">
        <v>150</v>
      </c>
      <c r="J369" s="15" t="s">
        <v>363</v>
      </c>
      <c r="K369" s="24" t="s">
        <v>1174</v>
      </c>
      <c r="L369" s="25">
        <v>23134583</v>
      </c>
      <c r="M369" s="19" t="s">
        <v>1175</v>
      </c>
      <c r="N369" s="20" t="s">
        <v>3787</v>
      </c>
      <c r="O369" s="14" t="s">
        <v>3787</v>
      </c>
      <c r="P369" s="21" t="s">
        <v>3787</v>
      </c>
    </row>
    <row r="370" spans="1:16" ht="72" x14ac:dyDescent="0.25">
      <c r="A370" s="13">
        <v>2022</v>
      </c>
      <c r="B370" s="14" t="s">
        <v>1176</v>
      </c>
      <c r="C370" s="14" t="s">
        <v>1177</v>
      </c>
      <c r="D370" s="14" t="s">
        <v>1178</v>
      </c>
      <c r="E370" s="16">
        <v>44672</v>
      </c>
      <c r="F370" s="14" t="s">
        <v>1179</v>
      </c>
      <c r="G370" s="16">
        <v>44678</v>
      </c>
      <c r="H370" s="13">
        <v>11</v>
      </c>
      <c r="I370" s="13" t="s">
        <v>150</v>
      </c>
      <c r="J370" s="15" t="s">
        <v>1180</v>
      </c>
      <c r="K370" s="24" t="s">
        <v>1181</v>
      </c>
      <c r="L370" s="25">
        <v>2605875</v>
      </c>
      <c r="M370" s="19" t="s">
        <v>1182</v>
      </c>
      <c r="N370" s="20" t="s">
        <v>4236</v>
      </c>
      <c r="O370" s="14" t="s">
        <v>4237</v>
      </c>
      <c r="P370" s="21" t="s">
        <v>4238</v>
      </c>
    </row>
    <row r="371" spans="1:16" x14ac:dyDescent="0.25">
      <c r="A371" s="13">
        <v>2022</v>
      </c>
      <c r="B371" s="14" t="s">
        <v>1183</v>
      </c>
      <c r="C371" s="14" t="s">
        <v>1184</v>
      </c>
      <c r="D371" s="14" t="s">
        <v>1185</v>
      </c>
      <c r="E371" s="16">
        <v>44676</v>
      </c>
      <c r="F371" s="14" t="s">
        <v>1186</v>
      </c>
      <c r="G371" s="16">
        <v>44684</v>
      </c>
      <c r="H371" s="13">
        <v>11</v>
      </c>
      <c r="I371" s="13" t="s">
        <v>157</v>
      </c>
      <c r="J371" s="15" t="s">
        <v>249</v>
      </c>
      <c r="K371" s="24" t="s">
        <v>1187</v>
      </c>
      <c r="L371" s="25">
        <v>58482999</v>
      </c>
      <c r="M371" s="19" t="s">
        <v>1188</v>
      </c>
      <c r="N371" s="20" t="s">
        <v>3787</v>
      </c>
      <c r="O371" s="14" t="s">
        <v>3787</v>
      </c>
      <c r="P371" s="21" t="s">
        <v>3787</v>
      </c>
    </row>
    <row r="372" spans="1:16" ht="24" x14ac:dyDescent="0.25">
      <c r="A372" s="13">
        <v>2022</v>
      </c>
      <c r="B372" s="14" t="s">
        <v>1189</v>
      </c>
      <c r="C372" s="14" t="s">
        <v>1190</v>
      </c>
      <c r="D372" s="14" t="s">
        <v>1191</v>
      </c>
      <c r="E372" s="16">
        <v>44672</v>
      </c>
      <c r="F372" s="14" t="s">
        <v>1192</v>
      </c>
      <c r="G372" s="16">
        <v>44684</v>
      </c>
      <c r="H372" s="13">
        <v>11</v>
      </c>
      <c r="I372" s="13" t="s">
        <v>150</v>
      </c>
      <c r="J372" s="15" t="s">
        <v>1193</v>
      </c>
      <c r="K372" s="24" t="s">
        <v>1194</v>
      </c>
      <c r="L372" s="25">
        <v>2522304</v>
      </c>
      <c r="M372" s="19" t="s">
        <v>1195</v>
      </c>
      <c r="N372" s="20" t="s">
        <v>4239</v>
      </c>
      <c r="O372" s="14" t="s">
        <v>4240</v>
      </c>
      <c r="P372" s="21" t="s">
        <v>4241</v>
      </c>
    </row>
    <row r="373" spans="1:16" ht="24" x14ac:dyDescent="0.25">
      <c r="A373" s="13">
        <v>2022</v>
      </c>
      <c r="B373" s="14" t="s">
        <v>1196</v>
      </c>
      <c r="C373" s="14" t="s">
        <v>1197</v>
      </c>
      <c r="D373" s="14" t="s">
        <v>1198</v>
      </c>
      <c r="E373" s="16">
        <v>44606</v>
      </c>
      <c r="F373" s="14" t="s">
        <v>1199</v>
      </c>
      <c r="G373" s="16">
        <v>44684</v>
      </c>
      <c r="H373" s="13">
        <v>9</v>
      </c>
      <c r="I373" s="13" t="s">
        <v>157</v>
      </c>
      <c r="J373" s="15" t="s">
        <v>583</v>
      </c>
      <c r="K373" s="24" t="s">
        <v>1200</v>
      </c>
      <c r="L373" s="25">
        <v>3918758</v>
      </c>
      <c r="M373" s="19" t="s">
        <v>1201</v>
      </c>
      <c r="N373" s="20" t="s">
        <v>4242</v>
      </c>
      <c r="O373" s="14" t="s">
        <v>4243</v>
      </c>
      <c r="P373" s="21" t="s">
        <v>4235</v>
      </c>
    </row>
    <row r="374" spans="1:16" ht="36" x14ac:dyDescent="0.25">
      <c r="A374" s="13">
        <v>2022</v>
      </c>
      <c r="B374" s="14" t="s">
        <v>1202</v>
      </c>
      <c r="C374" s="14" t="s">
        <v>1203</v>
      </c>
      <c r="D374" s="14" t="s">
        <v>1204</v>
      </c>
      <c r="E374" s="16">
        <v>44652</v>
      </c>
      <c r="F374" s="14" t="s">
        <v>1205</v>
      </c>
      <c r="G374" s="16">
        <v>44686</v>
      </c>
      <c r="H374" s="13">
        <v>11</v>
      </c>
      <c r="I374" s="13" t="s">
        <v>150</v>
      </c>
      <c r="J374" s="15" t="s">
        <v>363</v>
      </c>
      <c r="K374" s="24" t="s">
        <v>1206</v>
      </c>
      <c r="L374" s="25">
        <v>99185668</v>
      </c>
      <c r="M374" s="19" t="s">
        <v>1207</v>
      </c>
      <c r="N374" s="20" t="s">
        <v>3787</v>
      </c>
      <c r="O374" s="14" t="s">
        <v>3787</v>
      </c>
      <c r="P374" s="21" t="s">
        <v>3787</v>
      </c>
    </row>
    <row r="375" spans="1:16" ht="36" x14ac:dyDescent="0.25">
      <c r="A375" s="13">
        <v>2022</v>
      </c>
      <c r="B375" s="14" t="s">
        <v>1208</v>
      </c>
      <c r="C375" s="14" t="s">
        <v>1209</v>
      </c>
      <c r="D375" s="14" t="s">
        <v>1210</v>
      </c>
      <c r="E375" s="16">
        <v>44660</v>
      </c>
      <c r="F375" s="14" t="s">
        <v>1211</v>
      </c>
      <c r="G375" s="16">
        <v>44690</v>
      </c>
      <c r="H375" s="13">
        <v>8</v>
      </c>
      <c r="I375" s="13" t="s">
        <v>150</v>
      </c>
      <c r="J375" s="15" t="s">
        <v>363</v>
      </c>
      <c r="K375" s="24" t="s">
        <v>1212</v>
      </c>
      <c r="L375" s="25">
        <v>26834522</v>
      </c>
      <c r="M375" s="19" t="s">
        <v>1213</v>
      </c>
      <c r="N375" s="20" t="s">
        <v>3787</v>
      </c>
      <c r="O375" s="14" t="s">
        <v>3787</v>
      </c>
      <c r="P375" s="21" t="s">
        <v>3787</v>
      </c>
    </row>
    <row r="376" spans="1:16" ht="24" x14ac:dyDescent="0.25">
      <c r="A376" s="13">
        <v>2022</v>
      </c>
      <c r="B376" s="14" t="s">
        <v>1214</v>
      </c>
      <c r="C376" s="14" t="s">
        <v>1215</v>
      </c>
      <c r="D376" s="14" t="s">
        <v>1216</v>
      </c>
      <c r="E376" s="16">
        <v>44676</v>
      </c>
      <c r="F376" s="14" t="s">
        <v>1217</v>
      </c>
      <c r="G376" s="16">
        <v>44690</v>
      </c>
      <c r="H376" s="13">
        <v>2</v>
      </c>
      <c r="I376" s="13" t="s">
        <v>150</v>
      </c>
      <c r="J376" s="15" t="s">
        <v>1218</v>
      </c>
      <c r="K376" s="24" t="s">
        <v>1219</v>
      </c>
      <c r="L376" s="25">
        <v>1312883</v>
      </c>
      <c r="M376" s="19" t="s">
        <v>1220</v>
      </c>
      <c r="N376" s="20" t="s">
        <v>4244</v>
      </c>
      <c r="O376" s="14" t="s">
        <v>4245</v>
      </c>
      <c r="P376" s="21" t="s">
        <v>4246</v>
      </c>
    </row>
    <row r="377" spans="1:16" ht="24" x14ac:dyDescent="0.25">
      <c r="A377" s="13">
        <v>2022</v>
      </c>
      <c r="B377" s="14" t="s">
        <v>1221</v>
      </c>
      <c r="C377" s="14" t="s">
        <v>1222</v>
      </c>
      <c r="D377" s="14" t="s">
        <v>1223</v>
      </c>
      <c r="E377" s="16">
        <v>44676</v>
      </c>
      <c r="F377" s="14" t="s">
        <v>1224</v>
      </c>
      <c r="G377" s="16">
        <v>44690</v>
      </c>
      <c r="H377" s="13">
        <v>9</v>
      </c>
      <c r="I377" s="13" t="s">
        <v>157</v>
      </c>
      <c r="J377" s="15" t="s">
        <v>1225</v>
      </c>
      <c r="K377" s="24" t="s">
        <v>1226</v>
      </c>
      <c r="L377" s="25">
        <v>12293365</v>
      </c>
      <c r="M377" s="19" t="s">
        <v>1227</v>
      </c>
      <c r="N377" s="20" t="s">
        <v>4247</v>
      </c>
      <c r="O377" s="14" t="s">
        <v>4248</v>
      </c>
      <c r="P377" s="21" t="s">
        <v>4249</v>
      </c>
    </row>
    <row r="378" spans="1:16" ht="36" x14ac:dyDescent="0.25">
      <c r="A378" s="13">
        <v>2022</v>
      </c>
      <c r="B378" s="14" t="s">
        <v>1228</v>
      </c>
      <c r="C378" s="14" t="s">
        <v>1229</v>
      </c>
      <c r="D378" s="14" t="s">
        <v>1230</v>
      </c>
      <c r="E378" s="16">
        <v>44678</v>
      </c>
      <c r="F378" s="14" t="s">
        <v>1231</v>
      </c>
      <c r="G378" s="16">
        <v>44707</v>
      </c>
      <c r="H378" s="13">
        <v>13</v>
      </c>
      <c r="I378" s="13" t="s">
        <v>150</v>
      </c>
      <c r="J378" s="15" t="s">
        <v>363</v>
      </c>
      <c r="K378" s="24" t="s">
        <v>1232</v>
      </c>
      <c r="L378" s="25">
        <v>6226246</v>
      </c>
      <c r="M378" s="19" t="s">
        <v>1233</v>
      </c>
      <c r="N378" s="20" t="s">
        <v>3787</v>
      </c>
      <c r="O378" s="14" t="s">
        <v>3787</v>
      </c>
      <c r="P378" s="21" t="s">
        <v>3787</v>
      </c>
    </row>
    <row r="379" spans="1:16" ht="36" x14ac:dyDescent="0.25">
      <c r="A379" s="13">
        <v>2022</v>
      </c>
      <c r="B379" s="14" t="s">
        <v>1234</v>
      </c>
      <c r="C379" s="14" t="s">
        <v>1235</v>
      </c>
      <c r="D379" s="14" t="s">
        <v>1236</v>
      </c>
      <c r="E379" s="16">
        <v>44676</v>
      </c>
      <c r="F379" s="14" t="s">
        <v>1237</v>
      </c>
      <c r="G379" s="16">
        <v>44707</v>
      </c>
      <c r="H379" s="13">
        <v>1</v>
      </c>
      <c r="I379" s="13" t="s">
        <v>157</v>
      </c>
      <c r="J379" s="15" t="s">
        <v>1238</v>
      </c>
      <c r="K379" s="24" t="s">
        <v>1239</v>
      </c>
      <c r="L379" s="25">
        <v>9767058</v>
      </c>
      <c r="M379" s="19" t="s">
        <v>1240</v>
      </c>
      <c r="N379" s="20" t="s">
        <v>3787</v>
      </c>
      <c r="O379" s="14" t="s">
        <v>3787</v>
      </c>
      <c r="P379" s="21" t="s">
        <v>3787</v>
      </c>
    </row>
    <row r="380" spans="1:16" ht="60" x14ac:dyDescent="0.25">
      <c r="A380" s="13">
        <v>2022</v>
      </c>
      <c r="B380" s="14" t="s">
        <v>1241</v>
      </c>
      <c r="C380" s="14" t="s">
        <v>1242</v>
      </c>
      <c r="D380" s="14" t="s">
        <v>1243</v>
      </c>
      <c r="E380" s="16">
        <v>44676</v>
      </c>
      <c r="F380" s="14" t="s">
        <v>1244</v>
      </c>
      <c r="G380" s="16">
        <v>44707</v>
      </c>
      <c r="H380" s="13">
        <v>11</v>
      </c>
      <c r="I380" s="13" t="s">
        <v>157</v>
      </c>
      <c r="J380" s="15" t="s">
        <v>1034</v>
      </c>
      <c r="K380" s="24" t="s">
        <v>1245</v>
      </c>
      <c r="L380" s="25">
        <v>653462</v>
      </c>
      <c r="M380" s="19" t="s">
        <v>1246</v>
      </c>
      <c r="N380" s="20" t="s">
        <v>3787</v>
      </c>
      <c r="O380" s="14" t="s">
        <v>3787</v>
      </c>
      <c r="P380" s="21" t="s">
        <v>3787</v>
      </c>
    </row>
    <row r="381" spans="1:16" ht="24" x14ac:dyDescent="0.25">
      <c r="A381" s="13">
        <v>2022</v>
      </c>
      <c r="B381" s="14" t="s">
        <v>1247</v>
      </c>
      <c r="C381" s="14" t="s">
        <v>1248</v>
      </c>
      <c r="D381" s="14" t="s">
        <v>1249</v>
      </c>
      <c r="E381" s="16">
        <v>44676</v>
      </c>
      <c r="F381" s="14" t="s">
        <v>1250</v>
      </c>
      <c r="G381" s="16">
        <v>44707</v>
      </c>
      <c r="H381" s="13">
        <v>11</v>
      </c>
      <c r="I381" s="13" t="s">
        <v>157</v>
      </c>
      <c r="J381" s="15" t="s">
        <v>1251</v>
      </c>
      <c r="K381" s="24" t="s">
        <v>1252</v>
      </c>
      <c r="L381" s="25">
        <v>3461238</v>
      </c>
      <c r="M381" s="19" t="s">
        <v>1253</v>
      </c>
      <c r="N381" s="20">
        <v>3461238</v>
      </c>
      <c r="O381" s="14" t="s">
        <v>4250</v>
      </c>
      <c r="P381" s="21" t="s">
        <v>4251</v>
      </c>
    </row>
    <row r="382" spans="1:16" ht="36" x14ac:dyDescent="0.25">
      <c r="A382" s="13">
        <v>2022</v>
      </c>
      <c r="B382" s="14" t="s">
        <v>1254</v>
      </c>
      <c r="C382" s="14" t="s">
        <v>1255</v>
      </c>
      <c r="D382" s="14" t="s">
        <v>1256</v>
      </c>
      <c r="E382" s="16">
        <v>44704</v>
      </c>
      <c r="F382" s="14" t="s">
        <v>1257</v>
      </c>
      <c r="G382" s="16">
        <v>44707</v>
      </c>
      <c r="H382" s="13">
        <v>1</v>
      </c>
      <c r="I382" s="13" t="s">
        <v>150</v>
      </c>
      <c r="J382" s="15" t="s">
        <v>363</v>
      </c>
      <c r="K382" s="24" t="s">
        <v>1258</v>
      </c>
      <c r="L382" s="25">
        <v>132103844</v>
      </c>
      <c r="M382" s="19" t="s">
        <v>1259</v>
      </c>
      <c r="N382" s="20" t="s">
        <v>3787</v>
      </c>
      <c r="O382" s="14" t="s">
        <v>3787</v>
      </c>
      <c r="P382" s="21" t="s">
        <v>3787</v>
      </c>
    </row>
    <row r="383" spans="1:16" ht="24" x14ac:dyDescent="0.25">
      <c r="A383" s="13">
        <v>2022</v>
      </c>
      <c r="B383" s="14" t="s">
        <v>1260</v>
      </c>
      <c r="C383" s="14" t="s">
        <v>1261</v>
      </c>
      <c r="D383" s="14" t="s">
        <v>1262</v>
      </c>
      <c r="E383" s="16">
        <v>44705</v>
      </c>
      <c r="F383" s="14" t="s">
        <v>1263</v>
      </c>
      <c r="G383" s="16">
        <v>44719</v>
      </c>
      <c r="H383" s="13">
        <v>9</v>
      </c>
      <c r="I383" s="13" t="s">
        <v>157</v>
      </c>
      <c r="J383" s="15" t="s">
        <v>1265</v>
      </c>
      <c r="K383" s="24" t="s">
        <v>1266</v>
      </c>
      <c r="L383" s="25">
        <v>2705336</v>
      </c>
      <c r="M383" s="19" t="s">
        <v>1267</v>
      </c>
      <c r="N383" s="20" t="s">
        <v>3787</v>
      </c>
      <c r="O383" s="14" t="s">
        <v>3787</v>
      </c>
      <c r="P383" s="21" t="s">
        <v>3787</v>
      </c>
    </row>
    <row r="384" spans="1:16" ht="36" x14ac:dyDescent="0.25">
      <c r="A384" s="13">
        <v>2022</v>
      </c>
      <c r="B384" s="14" t="s">
        <v>1268</v>
      </c>
      <c r="C384" s="14" t="s">
        <v>1269</v>
      </c>
      <c r="D384" s="14" t="s">
        <v>1270</v>
      </c>
      <c r="E384" s="16">
        <v>44707</v>
      </c>
      <c r="F384" s="14" t="s">
        <v>1271</v>
      </c>
      <c r="G384" s="16">
        <v>44719</v>
      </c>
      <c r="H384" s="13">
        <v>8</v>
      </c>
      <c r="I384" s="13" t="s">
        <v>150</v>
      </c>
      <c r="J384" s="15" t="s">
        <v>363</v>
      </c>
      <c r="K384" s="24" t="s">
        <v>1272</v>
      </c>
      <c r="L384" s="25">
        <v>132660822</v>
      </c>
      <c r="M384" s="19" t="s">
        <v>1273</v>
      </c>
      <c r="N384" s="20" t="s">
        <v>4252</v>
      </c>
      <c r="O384" s="14" t="s">
        <v>4253</v>
      </c>
      <c r="P384" s="21" t="s">
        <v>4165</v>
      </c>
    </row>
    <row r="385" spans="1:16" x14ac:dyDescent="0.25">
      <c r="A385" s="13">
        <v>2022</v>
      </c>
      <c r="B385" s="14" t="s">
        <v>1274</v>
      </c>
      <c r="C385" s="14" t="s">
        <v>1275</v>
      </c>
      <c r="D385" s="14" t="s">
        <v>1276</v>
      </c>
      <c r="E385" s="16">
        <v>44707</v>
      </c>
      <c r="F385" s="14" t="s">
        <v>1277</v>
      </c>
      <c r="G385" s="16">
        <v>44719</v>
      </c>
      <c r="H385" s="13">
        <v>16</v>
      </c>
      <c r="I385" s="13" t="s">
        <v>157</v>
      </c>
      <c r="J385" s="15" t="s">
        <v>1278</v>
      </c>
      <c r="K385" s="24" t="s">
        <v>1279</v>
      </c>
      <c r="L385" s="25">
        <v>676334</v>
      </c>
      <c r="M385" s="19" t="s">
        <v>1063</v>
      </c>
      <c r="N385" s="20" t="s">
        <v>4254</v>
      </c>
      <c r="O385" s="14" t="s">
        <v>4255</v>
      </c>
      <c r="P385" s="21" t="s">
        <v>4256</v>
      </c>
    </row>
    <row r="386" spans="1:16" x14ac:dyDescent="0.25">
      <c r="A386" s="13">
        <v>2022</v>
      </c>
      <c r="B386" s="14" t="s">
        <v>1280</v>
      </c>
      <c r="C386" s="14" t="s">
        <v>1275</v>
      </c>
      <c r="D386" s="14" t="s">
        <v>1281</v>
      </c>
      <c r="E386" s="16">
        <v>44707</v>
      </c>
      <c r="F386" s="14" t="s">
        <v>1282</v>
      </c>
      <c r="G386" s="16">
        <v>44719</v>
      </c>
      <c r="H386" s="13">
        <v>16</v>
      </c>
      <c r="I386" s="13" t="s">
        <v>157</v>
      </c>
      <c r="J386" s="15" t="s">
        <v>1278</v>
      </c>
      <c r="K386" s="24" t="s">
        <v>1279</v>
      </c>
      <c r="L386" s="25">
        <v>2864472</v>
      </c>
      <c r="M386" s="19" t="s">
        <v>1283</v>
      </c>
      <c r="N386" s="20" t="s">
        <v>4257</v>
      </c>
      <c r="O386" s="14" t="s">
        <v>4258</v>
      </c>
      <c r="P386" s="21" t="s">
        <v>4259</v>
      </c>
    </row>
    <row r="387" spans="1:16" x14ac:dyDescent="0.25">
      <c r="A387" s="13">
        <v>2022</v>
      </c>
      <c r="B387" s="14" t="s">
        <v>1284</v>
      </c>
      <c r="C387" s="14" t="s">
        <v>1261</v>
      </c>
      <c r="D387" s="14" t="s">
        <v>1285</v>
      </c>
      <c r="E387" s="16">
        <v>44704</v>
      </c>
      <c r="F387" s="14" t="s">
        <v>1286</v>
      </c>
      <c r="G387" s="16">
        <v>44741</v>
      </c>
      <c r="H387" s="13">
        <v>9</v>
      </c>
      <c r="I387" s="13" t="s">
        <v>157</v>
      </c>
      <c r="J387" s="15" t="s">
        <v>1264</v>
      </c>
      <c r="K387" s="24" t="s">
        <v>1287</v>
      </c>
      <c r="L387" s="25">
        <v>636549</v>
      </c>
      <c r="M387" s="19" t="s">
        <v>1288</v>
      </c>
      <c r="N387" s="20" t="s">
        <v>4197</v>
      </c>
      <c r="O387" s="14" t="s">
        <v>4260</v>
      </c>
      <c r="P387" s="21" t="s">
        <v>4261</v>
      </c>
    </row>
    <row r="388" spans="1:16" x14ac:dyDescent="0.25">
      <c r="A388" s="13">
        <v>2022</v>
      </c>
      <c r="B388" s="14" t="s">
        <v>1289</v>
      </c>
      <c r="C388" s="14" t="s">
        <v>1290</v>
      </c>
      <c r="D388" s="14" t="s">
        <v>1291</v>
      </c>
      <c r="E388" s="16">
        <v>44840</v>
      </c>
      <c r="F388" s="14" t="s">
        <v>1292</v>
      </c>
      <c r="G388" s="16">
        <v>44726</v>
      </c>
      <c r="H388" s="13">
        <v>9</v>
      </c>
      <c r="I388" s="13" t="s">
        <v>150</v>
      </c>
      <c r="J388" s="15" t="s">
        <v>249</v>
      </c>
      <c r="K388" s="24" t="s">
        <v>1294</v>
      </c>
      <c r="L388" s="25">
        <v>676334</v>
      </c>
      <c r="M388" s="19" t="s">
        <v>1063</v>
      </c>
      <c r="N388" s="20" t="s">
        <v>4254</v>
      </c>
      <c r="O388" s="14" t="s">
        <v>4262</v>
      </c>
      <c r="P388" s="21" t="s">
        <v>4263</v>
      </c>
    </row>
    <row r="389" spans="1:16" ht="48" x14ac:dyDescent="0.25">
      <c r="A389" s="13">
        <v>2022</v>
      </c>
      <c r="B389" s="14" t="s">
        <v>1295</v>
      </c>
      <c r="C389" s="14" t="s">
        <v>1296</v>
      </c>
      <c r="D389" s="14" t="s">
        <v>1297</v>
      </c>
      <c r="E389" s="16">
        <v>44567</v>
      </c>
      <c r="F389" s="14" t="s">
        <v>1298</v>
      </c>
      <c r="G389" s="16">
        <v>44735</v>
      </c>
      <c r="H389" s="13">
        <v>1</v>
      </c>
      <c r="I389" s="13" t="s">
        <v>157</v>
      </c>
      <c r="J389" s="15" t="s">
        <v>1299</v>
      </c>
      <c r="K389" s="24" t="s">
        <v>1300</v>
      </c>
      <c r="L389" s="25">
        <v>13785266</v>
      </c>
      <c r="M389" s="19" t="s">
        <v>1301</v>
      </c>
      <c r="N389" s="20" t="s">
        <v>4264</v>
      </c>
      <c r="O389" s="14" t="s">
        <v>4265</v>
      </c>
      <c r="P389" s="21" t="s">
        <v>4266</v>
      </c>
    </row>
    <row r="390" spans="1:16" ht="48" x14ac:dyDescent="0.25">
      <c r="A390" s="13">
        <v>2022</v>
      </c>
      <c r="B390" s="14" t="s">
        <v>1302</v>
      </c>
      <c r="C390" s="14" t="s">
        <v>1303</v>
      </c>
      <c r="D390" s="14" t="s">
        <v>1304</v>
      </c>
      <c r="E390" s="16">
        <v>44676</v>
      </c>
      <c r="F390" s="14" t="s">
        <v>1305</v>
      </c>
      <c r="G390" s="16">
        <v>44741</v>
      </c>
      <c r="H390" s="13">
        <v>12</v>
      </c>
      <c r="I390" s="13" t="s">
        <v>157</v>
      </c>
      <c r="J390" s="15" t="s">
        <v>1306</v>
      </c>
      <c r="K390" s="24" t="s">
        <v>1307</v>
      </c>
      <c r="L390" s="25">
        <v>835471</v>
      </c>
      <c r="M390" s="19" t="s">
        <v>1308</v>
      </c>
      <c r="N390" s="20" t="s">
        <v>3787</v>
      </c>
      <c r="O390" s="14" t="s">
        <v>3787</v>
      </c>
      <c r="P390" s="21" t="s">
        <v>3787</v>
      </c>
    </row>
    <row r="391" spans="1:16" ht="36" x14ac:dyDescent="0.25">
      <c r="A391" s="13">
        <v>2022</v>
      </c>
      <c r="B391" s="14" t="s">
        <v>1309</v>
      </c>
      <c r="C391" s="14" t="s">
        <v>1310</v>
      </c>
      <c r="D391" s="14" t="s">
        <v>1311</v>
      </c>
      <c r="E391" s="16">
        <v>44706</v>
      </c>
      <c r="F391" s="14" t="s">
        <v>1312</v>
      </c>
      <c r="G391" s="16">
        <v>44741</v>
      </c>
      <c r="H391" s="13">
        <v>9</v>
      </c>
      <c r="I391" s="13" t="s">
        <v>150</v>
      </c>
      <c r="J391" s="15" t="s">
        <v>1313</v>
      </c>
      <c r="K391" s="24" t="s">
        <v>1314</v>
      </c>
      <c r="L391" s="25">
        <v>1306925</v>
      </c>
      <c r="M391" s="19" t="s">
        <v>1315</v>
      </c>
      <c r="N391" s="20" t="s">
        <v>4267</v>
      </c>
      <c r="O391" s="14" t="s">
        <v>4268</v>
      </c>
      <c r="P391" s="21" t="s">
        <v>4269</v>
      </c>
    </row>
    <row r="392" spans="1:16" ht="24" x14ac:dyDescent="0.25">
      <c r="A392" s="13">
        <v>2022</v>
      </c>
      <c r="B392" s="14" t="s">
        <v>1316</v>
      </c>
      <c r="C392" s="14" t="s">
        <v>1317</v>
      </c>
      <c r="D392" s="14" t="s">
        <v>1318</v>
      </c>
      <c r="E392" s="16">
        <v>44676</v>
      </c>
      <c r="F392" s="14" t="s">
        <v>1319</v>
      </c>
      <c r="G392" s="16">
        <v>44741</v>
      </c>
      <c r="H392" s="13">
        <v>1</v>
      </c>
      <c r="I392" s="13" t="s">
        <v>157</v>
      </c>
      <c r="J392" s="15" t="s">
        <v>1238</v>
      </c>
      <c r="K392" s="24" t="s">
        <v>1320</v>
      </c>
      <c r="L392" s="25">
        <v>9806843</v>
      </c>
      <c r="M392" s="19" t="s">
        <v>1321</v>
      </c>
      <c r="N392" s="20" t="s">
        <v>4270</v>
      </c>
      <c r="O392" s="14" t="s">
        <v>4271</v>
      </c>
      <c r="P392" s="21" t="s">
        <v>4272</v>
      </c>
    </row>
    <row r="393" spans="1:16" ht="48" x14ac:dyDescent="0.25">
      <c r="A393" s="13">
        <v>2022</v>
      </c>
      <c r="B393" s="14" t="s">
        <v>1322</v>
      </c>
      <c r="C393" s="14" t="s">
        <v>1303</v>
      </c>
      <c r="D393" s="14" t="s">
        <v>1323</v>
      </c>
      <c r="E393" s="16">
        <v>44705</v>
      </c>
      <c r="F393" s="14" t="s">
        <v>1324</v>
      </c>
      <c r="G393" s="16">
        <v>44741</v>
      </c>
      <c r="H393" s="13">
        <v>12</v>
      </c>
      <c r="I393" s="13" t="s">
        <v>157</v>
      </c>
      <c r="J393" s="15" t="s">
        <v>1306</v>
      </c>
      <c r="K393" s="24" t="s">
        <v>1307</v>
      </c>
      <c r="L393" s="25">
        <v>1969324</v>
      </c>
      <c r="M393" s="19" t="s">
        <v>1325</v>
      </c>
      <c r="N393" s="20" t="s">
        <v>3787</v>
      </c>
      <c r="O393" s="14" t="s">
        <v>3787</v>
      </c>
      <c r="P393" s="21" t="s">
        <v>3787</v>
      </c>
    </row>
    <row r="394" spans="1:16" ht="24" x14ac:dyDescent="0.25">
      <c r="A394" s="13">
        <v>2022</v>
      </c>
      <c r="B394" s="14" t="s">
        <v>1326</v>
      </c>
      <c r="C394" s="14" t="s">
        <v>1327</v>
      </c>
      <c r="D394" s="14" t="s">
        <v>1328</v>
      </c>
      <c r="E394" s="16">
        <v>44567</v>
      </c>
      <c r="F394" s="14" t="s">
        <v>1329</v>
      </c>
      <c r="G394" s="16">
        <v>44741</v>
      </c>
      <c r="H394" s="13">
        <v>11</v>
      </c>
      <c r="I394" s="13" t="s">
        <v>150</v>
      </c>
      <c r="J394" s="15" t="s">
        <v>1330</v>
      </c>
      <c r="K394" s="24" t="s">
        <v>1331</v>
      </c>
      <c r="L394" s="25">
        <v>1193530</v>
      </c>
      <c r="M394" s="19" t="s">
        <v>1332</v>
      </c>
      <c r="N394" s="20" t="s">
        <v>3787</v>
      </c>
      <c r="O394" s="14" t="s">
        <v>3787</v>
      </c>
      <c r="P394" s="21" t="s">
        <v>3787</v>
      </c>
    </row>
    <row r="395" spans="1:16" ht="48" x14ac:dyDescent="0.25">
      <c r="A395" s="13">
        <v>2022</v>
      </c>
      <c r="B395" s="14" t="s">
        <v>1333</v>
      </c>
      <c r="C395" s="14" t="s">
        <v>1334</v>
      </c>
      <c r="D395" s="14" t="s">
        <v>1335</v>
      </c>
      <c r="E395" s="16">
        <v>44748</v>
      </c>
      <c r="F395" s="14" t="s">
        <v>1336</v>
      </c>
      <c r="G395" s="16">
        <v>44741</v>
      </c>
      <c r="H395" s="13">
        <v>19</v>
      </c>
      <c r="I395" s="13" t="s">
        <v>157</v>
      </c>
      <c r="J395" s="15" t="s">
        <v>1337</v>
      </c>
      <c r="K395" s="24" t="s">
        <v>1338</v>
      </c>
      <c r="L395" s="25">
        <v>69842337</v>
      </c>
      <c r="M395" s="19" t="s">
        <v>1339</v>
      </c>
      <c r="N395" s="20" t="s">
        <v>4273</v>
      </c>
      <c r="O395" s="14" t="s">
        <v>4274</v>
      </c>
      <c r="P395" s="21" t="s">
        <v>4272</v>
      </c>
    </row>
    <row r="396" spans="1:16" x14ac:dyDescent="0.25">
      <c r="A396" s="13">
        <v>2022</v>
      </c>
      <c r="B396" s="14" t="s">
        <v>1340</v>
      </c>
      <c r="C396" s="14" t="s">
        <v>1341</v>
      </c>
      <c r="D396" s="14" t="s">
        <v>1342</v>
      </c>
      <c r="E396" s="16">
        <v>44741</v>
      </c>
      <c r="F396" s="14" t="s">
        <v>1343</v>
      </c>
      <c r="G396" s="16">
        <v>44741</v>
      </c>
      <c r="H396" s="13">
        <v>2</v>
      </c>
      <c r="I396" s="13" t="s">
        <v>157</v>
      </c>
      <c r="J396" s="15" t="s">
        <v>1344</v>
      </c>
      <c r="K396" s="24" t="s">
        <v>1345</v>
      </c>
      <c r="L396" s="25">
        <v>26675394</v>
      </c>
      <c r="M396" s="19" t="s">
        <v>1346</v>
      </c>
      <c r="N396" s="20" t="s">
        <v>3787</v>
      </c>
      <c r="O396" s="14" t="s">
        <v>3787</v>
      </c>
      <c r="P396" s="21" t="s">
        <v>3787</v>
      </c>
    </row>
    <row r="397" spans="1:16" ht="24" x14ac:dyDescent="0.25">
      <c r="A397" s="13">
        <v>2022</v>
      </c>
      <c r="B397" s="14" t="s">
        <v>1347</v>
      </c>
      <c r="C397" s="14" t="s">
        <v>1348</v>
      </c>
      <c r="D397" s="14" t="s">
        <v>1349</v>
      </c>
      <c r="E397" s="16">
        <v>44742</v>
      </c>
      <c r="F397" s="14" t="s">
        <v>1350</v>
      </c>
      <c r="G397" s="16">
        <v>44754</v>
      </c>
      <c r="H397" s="13">
        <v>8</v>
      </c>
      <c r="I397" s="13" t="s">
        <v>150</v>
      </c>
      <c r="J397" s="15" t="s">
        <v>1193</v>
      </c>
      <c r="K397" s="24" t="s">
        <v>1351</v>
      </c>
      <c r="L397" s="25">
        <v>6564411</v>
      </c>
      <c r="M397" s="19" t="s">
        <v>1352</v>
      </c>
      <c r="N397" s="20">
        <v>6564411</v>
      </c>
      <c r="O397" s="14" t="s">
        <v>4275</v>
      </c>
      <c r="P397" s="21" t="s">
        <v>4276</v>
      </c>
    </row>
    <row r="398" spans="1:16" ht="24" x14ac:dyDescent="0.25">
      <c r="A398" s="13">
        <v>2022</v>
      </c>
      <c r="B398" s="14" t="s">
        <v>1353</v>
      </c>
      <c r="C398" s="14" t="s">
        <v>1354</v>
      </c>
      <c r="D398" s="14" t="s">
        <v>1355</v>
      </c>
      <c r="E398" s="16">
        <v>44872</v>
      </c>
      <c r="F398" s="14" t="s">
        <v>1356</v>
      </c>
      <c r="G398" s="16">
        <v>44754</v>
      </c>
      <c r="H398" s="13">
        <v>10</v>
      </c>
      <c r="I398" s="13" t="s">
        <v>157</v>
      </c>
      <c r="J398" s="15" t="s">
        <v>475</v>
      </c>
      <c r="K398" s="24" t="s">
        <v>1357</v>
      </c>
      <c r="L398" s="25">
        <v>175230057</v>
      </c>
      <c r="M398" s="19" t="s">
        <v>1358</v>
      </c>
      <c r="N398" s="20" t="s">
        <v>4277</v>
      </c>
      <c r="O398" s="14" t="s">
        <v>4278</v>
      </c>
      <c r="P398" s="21" t="s">
        <v>4279</v>
      </c>
    </row>
    <row r="399" spans="1:16" ht="36" x14ac:dyDescent="0.25">
      <c r="A399" s="13">
        <v>2022</v>
      </c>
      <c r="B399" s="14" t="s">
        <v>1359</v>
      </c>
      <c r="C399" s="14" t="s">
        <v>1360</v>
      </c>
      <c r="D399" s="14" t="s">
        <v>1361</v>
      </c>
      <c r="E399" s="16">
        <v>44749</v>
      </c>
      <c r="F399" s="14" t="s">
        <v>1362</v>
      </c>
      <c r="G399" s="16">
        <v>44754</v>
      </c>
      <c r="H399" s="13">
        <v>8</v>
      </c>
      <c r="I399" s="13" t="s">
        <v>150</v>
      </c>
      <c r="J399" s="15" t="s">
        <v>1363</v>
      </c>
      <c r="K399" s="24" t="s">
        <v>1364</v>
      </c>
      <c r="L399" s="25">
        <v>656441</v>
      </c>
      <c r="M399" s="19" t="s">
        <v>968</v>
      </c>
      <c r="N399" s="20" t="s">
        <v>4191</v>
      </c>
      <c r="O399" s="14" t="s">
        <v>4280</v>
      </c>
      <c r="P399" s="21" t="s">
        <v>4281</v>
      </c>
    </row>
    <row r="400" spans="1:16" ht="24" x14ac:dyDescent="0.25">
      <c r="A400" s="13">
        <v>2022</v>
      </c>
      <c r="B400" s="14" t="s">
        <v>1365</v>
      </c>
      <c r="C400" s="14" t="s">
        <v>1366</v>
      </c>
      <c r="D400" s="14" t="s">
        <v>1367</v>
      </c>
      <c r="E400" s="16">
        <v>44749</v>
      </c>
      <c r="F400" s="14" t="s">
        <v>1368</v>
      </c>
      <c r="G400" s="16">
        <v>44755</v>
      </c>
      <c r="H400" s="13">
        <v>16</v>
      </c>
      <c r="I400" s="13" t="s">
        <v>157</v>
      </c>
      <c r="J400" s="15" t="s">
        <v>1369</v>
      </c>
      <c r="K400" s="24" t="s">
        <v>1370</v>
      </c>
      <c r="L400" s="25">
        <v>23305038</v>
      </c>
      <c r="M400" s="19" t="s">
        <v>1371</v>
      </c>
      <c r="N400" s="20" t="s">
        <v>4282</v>
      </c>
      <c r="O400" s="14" t="s">
        <v>4283</v>
      </c>
      <c r="P400" s="21" t="s">
        <v>4284</v>
      </c>
    </row>
    <row r="401" spans="1:16" ht="24" x14ac:dyDescent="0.25">
      <c r="A401" s="13">
        <v>2022</v>
      </c>
      <c r="B401" s="14" t="s">
        <v>1372</v>
      </c>
      <c r="C401" s="14" t="s">
        <v>1373</v>
      </c>
      <c r="D401" s="14" t="s">
        <v>1374</v>
      </c>
      <c r="E401" s="16">
        <v>44755</v>
      </c>
      <c r="F401" s="14" t="s">
        <v>1375</v>
      </c>
      <c r="G401" s="16">
        <v>44757</v>
      </c>
      <c r="H401" s="13">
        <v>2</v>
      </c>
      <c r="I401" s="13" t="s">
        <v>157</v>
      </c>
      <c r="J401" s="15" t="s">
        <v>268</v>
      </c>
      <c r="K401" s="24" t="s">
        <v>1376</v>
      </c>
      <c r="L401" s="25">
        <v>11985323</v>
      </c>
      <c r="M401" s="19" t="s">
        <v>1377</v>
      </c>
      <c r="N401" s="20" t="s">
        <v>4285</v>
      </c>
      <c r="O401" s="14" t="s">
        <v>4286</v>
      </c>
      <c r="P401" s="21" t="s">
        <v>4287</v>
      </c>
    </row>
    <row r="402" spans="1:16" ht="24" x14ac:dyDescent="0.25">
      <c r="A402" s="13">
        <v>2022</v>
      </c>
      <c r="B402" s="14" t="s">
        <v>1378</v>
      </c>
      <c r="C402" s="14" t="s">
        <v>1379</v>
      </c>
      <c r="D402" s="14" t="s">
        <v>1380</v>
      </c>
      <c r="E402" s="16">
        <v>44755</v>
      </c>
      <c r="F402" s="14" t="s">
        <v>1381</v>
      </c>
      <c r="G402" s="16">
        <v>44757</v>
      </c>
      <c r="H402" s="13">
        <v>16</v>
      </c>
      <c r="I402" s="13" t="s">
        <v>157</v>
      </c>
      <c r="J402" s="15" t="s">
        <v>268</v>
      </c>
      <c r="K402" s="24" t="s">
        <v>1382</v>
      </c>
      <c r="L402" s="25">
        <v>2658053</v>
      </c>
      <c r="M402" s="19" t="s">
        <v>1383</v>
      </c>
      <c r="N402" s="20" t="s">
        <v>4288</v>
      </c>
      <c r="O402" s="14" t="s">
        <v>4289</v>
      </c>
      <c r="P402" s="21" t="s">
        <v>4287</v>
      </c>
    </row>
    <row r="403" spans="1:16" ht="24" x14ac:dyDescent="0.25">
      <c r="A403" s="13">
        <v>2022</v>
      </c>
      <c r="B403" s="14" t="s">
        <v>1384</v>
      </c>
      <c r="C403" s="14" t="s">
        <v>1385</v>
      </c>
      <c r="D403" s="14" t="s">
        <v>1386</v>
      </c>
      <c r="E403" s="16">
        <v>44755</v>
      </c>
      <c r="F403" s="14" t="s">
        <v>1387</v>
      </c>
      <c r="G403" s="16">
        <v>44757</v>
      </c>
      <c r="H403" s="13">
        <v>16</v>
      </c>
      <c r="I403" s="13" t="s">
        <v>157</v>
      </c>
      <c r="J403" s="15" t="s">
        <v>268</v>
      </c>
      <c r="K403" s="24" t="s">
        <v>1388</v>
      </c>
      <c r="L403" s="25">
        <v>5027092</v>
      </c>
      <c r="M403" s="19" t="s">
        <v>1389</v>
      </c>
      <c r="N403" s="20" t="s">
        <v>4290</v>
      </c>
      <c r="O403" s="14" t="s">
        <v>4291</v>
      </c>
      <c r="P403" s="21" t="s">
        <v>4287</v>
      </c>
    </row>
    <row r="404" spans="1:16" ht="24" x14ac:dyDescent="0.25">
      <c r="A404" s="13">
        <v>2022</v>
      </c>
      <c r="B404" s="14" t="s">
        <v>1390</v>
      </c>
      <c r="C404" s="14" t="s">
        <v>1391</v>
      </c>
      <c r="D404" s="14" t="s">
        <v>1392</v>
      </c>
      <c r="E404" s="16">
        <v>44755</v>
      </c>
      <c r="F404" s="14" t="s">
        <v>1393</v>
      </c>
      <c r="G404" s="16">
        <v>44757</v>
      </c>
      <c r="H404" s="13">
        <v>8</v>
      </c>
      <c r="I404" s="13" t="s">
        <v>157</v>
      </c>
      <c r="J404" s="15" t="s">
        <v>268</v>
      </c>
      <c r="K404" s="24" t="s">
        <v>1394</v>
      </c>
      <c r="L404" s="25">
        <v>7580049</v>
      </c>
      <c r="M404" s="19" t="s">
        <v>1395</v>
      </c>
      <c r="N404" s="20" t="s">
        <v>4292</v>
      </c>
      <c r="O404" s="14" t="s">
        <v>4293</v>
      </c>
      <c r="P404" s="21" t="s">
        <v>4287</v>
      </c>
    </row>
    <row r="405" spans="1:16" ht="24" x14ac:dyDescent="0.25">
      <c r="A405" s="13">
        <v>2022</v>
      </c>
      <c r="B405" s="14" t="s">
        <v>1396</v>
      </c>
      <c r="C405" s="14" t="s">
        <v>1397</v>
      </c>
      <c r="D405" s="14" t="s">
        <v>1398</v>
      </c>
      <c r="E405" s="16">
        <v>44755</v>
      </c>
      <c r="F405" s="14" t="s">
        <v>1399</v>
      </c>
      <c r="G405" s="16">
        <v>44757</v>
      </c>
      <c r="H405" s="13">
        <v>12</v>
      </c>
      <c r="I405" s="13" t="s">
        <v>157</v>
      </c>
      <c r="J405" s="15" t="s">
        <v>268</v>
      </c>
      <c r="K405" s="24" t="s">
        <v>1400</v>
      </c>
      <c r="L405" s="25">
        <v>7593186</v>
      </c>
      <c r="M405" s="19" t="s">
        <v>1401</v>
      </c>
      <c r="N405" s="20" t="s">
        <v>4294</v>
      </c>
      <c r="O405" s="14" t="s">
        <v>4295</v>
      </c>
      <c r="P405" s="21" t="s">
        <v>4287</v>
      </c>
    </row>
    <row r="406" spans="1:16" x14ac:dyDescent="0.25">
      <c r="A406" s="13">
        <v>2022</v>
      </c>
      <c r="B406" s="14" t="s">
        <v>1402</v>
      </c>
      <c r="C406" s="14" t="s">
        <v>1403</v>
      </c>
      <c r="D406" s="14" t="s">
        <v>1404</v>
      </c>
      <c r="E406" s="16">
        <v>44756</v>
      </c>
      <c r="F406" s="14" t="s">
        <v>1405</v>
      </c>
      <c r="G406" s="16">
        <v>44765</v>
      </c>
      <c r="H406" s="13">
        <v>9</v>
      </c>
      <c r="I406" s="13" t="s">
        <v>157</v>
      </c>
      <c r="J406" s="15" t="s">
        <v>1406</v>
      </c>
      <c r="K406" s="24" t="s">
        <v>1407</v>
      </c>
      <c r="L406" s="25">
        <v>50386883</v>
      </c>
      <c r="M406" s="19" t="s">
        <v>1408</v>
      </c>
      <c r="N406" s="20" t="s">
        <v>4296</v>
      </c>
      <c r="O406" s="14" t="s">
        <v>4297</v>
      </c>
      <c r="P406" s="21" t="s">
        <v>4298</v>
      </c>
    </row>
    <row r="407" spans="1:16" x14ac:dyDescent="0.25">
      <c r="A407" s="13">
        <v>2022</v>
      </c>
      <c r="B407" s="14" t="s">
        <v>1409</v>
      </c>
      <c r="C407" s="14" t="s">
        <v>1410</v>
      </c>
      <c r="D407" s="14" t="s">
        <v>1411</v>
      </c>
      <c r="E407" s="16">
        <v>44741</v>
      </c>
      <c r="F407" s="14" t="s">
        <v>1412</v>
      </c>
      <c r="G407" s="16">
        <v>44765</v>
      </c>
      <c r="H407" s="13">
        <v>1</v>
      </c>
      <c r="I407" s="13" t="s">
        <v>157</v>
      </c>
      <c r="J407" s="15" t="s">
        <v>1413</v>
      </c>
      <c r="K407" s="24" t="s">
        <v>1414</v>
      </c>
      <c r="L407" s="25">
        <v>5804287</v>
      </c>
      <c r="M407" s="19" t="s">
        <v>1415</v>
      </c>
      <c r="N407" s="20" t="s">
        <v>3787</v>
      </c>
      <c r="O407" s="14" t="s">
        <v>3787</v>
      </c>
      <c r="P407" s="21" t="s">
        <v>3787</v>
      </c>
    </row>
    <row r="408" spans="1:16" ht="24" x14ac:dyDescent="0.25">
      <c r="A408" s="13">
        <v>2022</v>
      </c>
      <c r="B408" s="14" t="s">
        <v>1416</v>
      </c>
      <c r="C408" s="14" t="s">
        <v>1417</v>
      </c>
      <c r="D408" s="14" t="s">
        <v>1418</v>
      </c>
      <c r="E408" s="16">
        <v>44756</v>
      </c>
      <c r="F408" s="14" t="s">
        <v>1419</v>
      </c>
      <c r="G408" s="16">
        <v>44765</v>
      </c>
      <c r="H408" s="13">
        <v>2</v>
      </c>
      <c r="I408" s="13" t="s">
        <v>157</v>
      </c>
      <c r="J408" s="15" t="s">
        <v>1420</v>
      </c>
      <c r="K408" s="24" t="s">
        <v>1421</v>
      </c>
      <c r="L408" s="25">
        <v>6569669</v>
      </c>
      <c r="M408" s="19" t="s">
        <v>1422</v>
      </c>
      <c r="N408" s="20">
        <v>6569669</v>
      </c>
      <c r="O408" s="14" t="s">
        <v>4299</v>
      </c>
      <c r="P408" s="21" t="s">
        <v>4300</v>
      </c>
    </row>
    <row r="409" spans="1:16" ht="24" x14ac:dyDescent="0.25">
      <c r="A409" s="13">
        <v>2022</v>
      </c>
      <c r="B409" s="14" t="s">
        <v>1423</v>
      </c>
      <c r="C409" s="14" t="s">
        <v>1424</v>
      </c>
      <c r="D409" s="14" t="s">
        <v>1425</v>
      </c>
      <c r="E409" s="16">
        <v>44756</v>
      </c>
      <c r="F409" s="14" t="s">
        <v>1426</v>
      </c>
      <c r="G409" s="16">
        <v>44765</v>
      </c>
      <c r="H409" s="13">
        <v>8</v>
      </c>
      <c r="I409" s="13" t="s">
        <v>157</v>
      </c>
      <c r="J409" s="15" t="s">
        <v>1003</v>
      </c>
      <c r="K409" s="24" t="s">
        <v>1427</v>
      </c>
      <c r="L409" s="25">
        <v>31270501</v>
      </c>
      <c r="M409" s="19" t="s">
        <v>1428</v>
      </c>
      <c r="N409" s="20" t="s">
        <v>4301</v>
      </c>
      <c r="O409" s="14" t="s">
        <v>4302</v>
      </c>
      <c r="P409" s="21" t="s">
        <v>4303</v>
      </c>
    </row>
    <row r="410" spans="1:16" ht="24" x14ac:dyDescent="0.25">
      <c r="A410" s="13">
        <v>2022</v>
      </c>
      <c r="B410" s="14" t="s">
        <v>1429</v>
      </c>
      <c r="C410" s="14" t="s">
        <v>1430</v>
      </c>
      <c r="D410" s="14" t="s">
        <v>1431</v>
      </c>
      <c r="E410" s="16">
        <v>44763</v>
      </c>
      <c r="F410" s="14" t="s">
        <v>1432</v>
      </c>
      <c r="G410" s="16">
        <v>44767</v>
      </c>
      <c r="H410" s="13">
        <v>2</v>
      </c>
      <c r="I410" s="13" t="s">
        <v>150</v>
      </c>
      <c r="J410" s="15" t="s">
        <v>163</v>
      </c>
      <c r="K410" s="24" t="s">
        <v>1433</v>
      </c>
      <c r="L410" s="25">
        <v>9362302</v>
      </c>
      <c r="M410" s="19" t="s">
        <v>1434</v>
      </c>
      <c r="N410" s="20" t="s">
        <v>3787</v>
      </c>
      <c r="O410" s="14" t="s">
        <v>3787</v>
      </c>
      <c r="P410" s="21" t="s">
        <v>3787</v>
      </c>
    </row>
    <row r="411" spans="1:16" x14ac:dyDescent="0.25">
      <c r="A411" s="13">
        <v>2022</v>
      </c>
      <c r="B411" s="14" t="s">
        <v>1435</v>
      </c>
      <c r="C411" s="14" t="s">
        <v>1436</v>
      </c>
      <c r="D411" s="14" t="s">
        <v>1437</v>
      </c>
      <c r="E411" s="16">
        <v>44741</v>
      </c>
      <c r="F411" s="14" t="s">
        <v>1438</v>
      </c>
      <c r="G411" s="16">
        <v>44769</v>
      </c>
      <c r="H411" s="13">
        <v>4</v>
      </c>
      <c r="I411" s="13" t="s">
        <v>157</v>
      </c>
      <c r="J411" s="15" t="s">
        <v>373</v>
      </c>
      <c r="K411" s="24" t="s">
        <v>1439</v>
      </c>
      <c r="L411" s="25">
        <v>15336868</v>
      </c>
      <c r="M411" s="19" t="s">
        <v>1440</v>
      </c>
      <c r="N411" s="20" t="s">
        <v>4304</v>
      </c>
      <c r="O411" s="14" t="s">
        <v>4305</v>
      </c>
      <c r="P411" s="21" t="s">
        <v>4306</v>
      </c>
    </row>
    <row r="412" spans="1:16" ht="36" x14ac:dyDescent="0.25">
      <c r="A412" s="13">
        <v>2022</v>
      </c>
      <c r="B412" s="14" t="s">
        <v>1441</v>
      </c>
      <c r="C412" s="14" t="s">
        <v>1442</v>
      </c>
      <c r="D412" s="14" t="s">
        <v>1443</v>
      </c>
      <c r="E412" s="16">
        <v>44761</v>
      </c>
      <c r="F412" s="14" t="s">
        <v>1444</v>
      </c>
      <c r="G412" s="16">
        <v>44769</v>
      </c>
      <c r="H412" s="13">
        <v>13</v>
      </c>
      <c r="I412" s="13" t="s">
        <v>150</v>
      </c>
      <c r="J412" s="15" t="s">
        <v>363</v>
      </c>
      <c r="K412" s="24" t="s">
        <v>1445</v>
      </c>
      <c r="L412" s="25">
        <v>2546196</v>
      </c>
      <c r="M412" s="19" t="s">
        <v>1446</v>
      </c>
      <c r="N412" s="20" t="s">
        <v>3787</v>
      </c>
      <c r="O412" s="14" t="s">
        <v>3787</v>
      </c>
      <c r="P412" s="21" t="s">
        <v>3787</v>
      </c>
    </row>
    <row r="413" spans="1:16" ht="36" x14ac:dyDescent="0.25">
      <c r="A413" s="13">
        <v>2022</v>
      </c>
      <c r="B413" s="14" t="s">
        <v>1447</v>
      </c>
      <c r="C413" s="14" t="s">
        <v>1448</v>
      </c>
      <c r="D413" s="14" t="s">
        <v>1449</v>
      </c>
      <c r="E413" s="16">
        <v>44756</v>
      </c>
      <c r="F413" s="14" t="s">
        <v>1450</v>
      </c>
      <c r="G413" s="16">
        <v>44769</v>
      </c>
      <c r="H413" s="13">
        <v>19</v>
      </c>
      <c r="I413" s="13" t="s">
        <v>150</v>
      </c>
      <c r="J413" s="15" t="s">
        <v>363</v>
      </c>
      <c r="K413" s="24" t="s">
        <v>1451</v>
      </c>
      <c r="L413" s="25">
        <v>5828403</v>
      </c>
      <c r="M413" s="19" t="s">
        <v>1452</v>
      </c>
      <c r="N413" s="20" t="s">
        <v>3787</v>
      </c>
      <c r="O413" s="14" t="s">
        <v>3787</v>
      </c>
      <c r="P413" s="21" t="s">
        <v>3787</v>
      </c>
    </row>
    <row r="414" spans="1:16" ht="24" x14ac:dyDescent="0.25">
      <c r="A414" s="13">
        <v>2022</v>
      </c>
      <c r="B414" s="14" t="s">
        <v>1453</v>
      </c>
      <c r="C414" s="14" t="s">
        <v>1454</v>
      </c>
      <c r="D414" s="14" t="s">
        <v>1455</v>
      </c>
      <c r="E414" s="16">
        <v>44676</v>
      </c>
      <c r="F414" s="14" t="s">
        <v>1456</v>
      </c>
      <c r="G414" s="16">
        <v>44769</v>
      </c>
      <c r="H414" s="13">
        <v>5</v>
      </c>
      <c r="I414" s="13" t="s">
        <v>157</v>
      </c>
      <c r="J414" s="15" t="s">
        <v>1457</v>
      </c>
      <c r="K414" s="24" t="s">
        <v>1458</v>
      </c>
      <c r="L414" s="25">
        <v>12333149</v>
      </c>
      <c r="M414" s="19" t="s">
        <v>1459</v>
      </c>
      <c r="N414" s="20" t="s">
        <v>3787</v>
      </c>
      <c r="O414" s="14" t="s">
        <v>3787</v>
      </c>
      <c r="P414" s="21" t="s">
        <v>3787</v>
      </c>
    </row>
    <row r="415" spans="1:16" ht="24" x14ac:dyDescent="0.25">
      <c r="A415" s="13">
        <v>2022</v>
      </c>
      <c r="B415" s="14" t="s">
        <v>1460</v>
      </c>
      <c r="C415" s="14" t="s">
        <v>1461</v>
      </c>
      <c r="D415" s="14" t="s">
        <v>1462</v>
      </c>
      <c r="E415" s="16">
        <v>44872</v>
      </c>
      <c r="F415" s="14" t="s">
        <v>1463</v>
      </c>
      <c r="G415" s="16">
        <v>44769</v>
      </c>
      <c r="H415" s="13">
        <v>19</v>
      </c>
      <c r="I415" s="13" t="s">
        <v>150</v>
      </c>
      <c r="J415" s="15" t="s">
        <v>1464</v>
      </c>
      <c r="K415" s="24" t="s">
        <v>1465</v>
      </c>
      <c r="L415" s="25">
        <v>24355998</v>
      </c>
      <c r="M415" s="19" t="s">
        <v>1466</v>
      </c>
      <c r="N415" s="20" t="s">
        <v>4307</v>
      </c>
      <c r="O415" s="14" t="s">
        <v>4308</v>
      </c>
      <c r="P415" s="21" t="s">
        <v>4106</v>
      </c>
    </row>
    <row r="416" spans="1:16" ht="24" x14ac:dyDescent="0.25">
      <c r="A416" s="13">
        <v>2022</v>
      </c>
      <c r="B416" s="14" t="s">
        <v>1467</v>
      </c>
      <c r="C416" s="14" t="s">
        <v>1468</v>
      </c>
      <c r="D416" s="14" t="s">
        <v>1469</v>
      </c>
      <c r="E416" s="16">
        <v>44767</v>
      </c>
      <c r="F416" s="14" t="s">
        <v>1470</v>
      </c>
      <c r="G416" s="16">
        <v>44769</v>
      </c>
      <c r="H416" s="13">
        <v>8</v>
      </c>
      <c r="I416" s="13" t="s">
        <v>150</v>
      </c>
      <c r="J416" s="15" t="s">
        <v>225</v>
      </c>
      <c r="K416" s="24" t="s">
        <v>1471</v>
      </c>
      <c r="L416" s="25">
        <v>34324080</v>
      </c>
      <c r="M416" s="19" t="s">
        <v>1472</v>
      </c>
      <c r="N416" s="20" t="s">
        <v>3787</v>
      </c>
      <c r="O416" s="14" t="s">
        <v>3787</v>
      </c>
      <c r="P416" s="21" t="s">
        <v>3787</v>
      </c>
    </row>
    <row r="417" spans="1:16" ht="24" x14ac:dyDescent="0.25">
      <c r="A417" s="13">
        <v>2022</v>
      </c>
      <c r="B417" s="14" t="s">
        <v>1473</v>
      </c>
      <c r="C417" s="14" t="s">
        <v>1474</v>
      </c>
      <c r="D417" s="14" t="s">
        <v>1475</v>
      </c>
      <c r="E417" s="16">
        <v>44768</v>
      </c>
      <c r="F417" s="14" t="s">
        <v>1476</v>
      </c>
      <c r="G417" s="16">
        <v>44770</v>
      </c>
      <c r="H417" s="13">
        <v>11</v>
      </c>
      <c r="I417" s="13" t="s">
        <v>157</v>
      </c>
      <c r="J417" s="15" t="s">
        <v>1477</v>
      </c>
      <c r="K417" s="24" t="s">
        <v>1478</v>
      </c>
      <c r="L417" s="25">
        <v>110482170</v>
      </c>
      <c r="M417" s="19" t="s">
        <v>1479</v>
      </c>
      <c r="N417" s="20" t="s">
        <v>3787</v>
      </c>
      <c r="O417" s="14" t="s">
        <v>3787</v>
      </c>
      <c r="P417" s="21" t="s">
        <v>3787</v>
      </c>
    </row>
    <row r="418" spans="1:16" x14ac:dyDescent="0.25">
      <c r="A418" s="13">
        <v>2022</v>
      </c>
      <c r="B418" s="14" t="s">
        <v>1480</v>
      </c>
      <c r="C418" s="14" t="s">
        <v>1481</v>
      </c>
      <c r="D418" s="14" t="s">
        <v>1482</v>
      </c>
      <c r="E418" s="16">
        <v>44770</v>
      </c>
      <c r="F418" s="14" t="s">
        <v>1483</v>
      </c>
      <c r="G418" s="16">
        <v>44771</v>
      </c>
      <c r="H418" s="13">
        <v>8</v>
      </c>
      <c r="I418" s="13" t="s">
        <v>150</v>
      </c>
      <c r="J418" s="15" t="s">
        <v>163</v>
      </c>
      <c r="K418" s="24" t="s">
        <v>1484</v>
      </c>
      <c r="L418" s="25">
        <v>42279245</v>
      </c>
      <c r="M418" s="19" t="s">
        <v>1485</v>
      </c>
      <c r="N418" s="20" t="s">
        <v>3787</v>
      </c>
      <c r="O418" s="14" t="s">
        <v>3787</v>
      </c>
      <c r="P418" s="21" t="s">
        <v>3787</v>
      </c>
    </row>
    <row r="419" spans="1:16" x14ac:dyDescent="0.25">
      <c r="A419" s="13">
        <v>2022</v>
      </c>
      <c r="B419" s="14" t="s">
        <v>1486</v>
      </c>
      <c r="C419" s="14" t="s">
        <v>1487</v>
      </c>
      <c r="D419" s="14" t="s">
        <v>1488</v>
      </c>
      <c r="E419" s="16">
        <v>44741</v>
      </c>
      <c r="F419" s="14" t="s">
        <v>1489</v>
      </c>
      <c r="G419" s="16">
        <v>44775</v>
      </c>
      <c r="H419" s="13">
        <v>2</v>
      </c>
      <c r="I419" s="13" t="s">
        <v>157</v>
      </c>
      <c r="J419" s="15" t="s">
        <v>1490</v>
      </c>
      <c r="K419" s="24" t="s">
        <v>1491</v>
      </c>
      <c r="L419" s="25">
        <v>4734338</v>
      </c>
      <c r="M419" s="19" t="s">
        <v>1492</v>
      </c>
      <c r="N419" s="20" t="s">
        <v>4309</v>
      </c>
      <c r="O419" s="14" t="s">
        <v>4310</v>
      </c>
      <c r="P419" s="21" t="s">
        <v>4311</v>
      </c>
    </row>
    <row r="420" spans="1:16" ht="24" x14ac:dyDescent="0.25">
      <c r="A420" s="13">
        <v>2022</v>
      </c>
      <c r="B420" s="14" t="s">
        <v>1493</v>
      </c>
      <c r="C420" s="14" t="s">
        <v>1494</v>
      </c>
      <c r="D420" s="14" t="s">
        <v>1495</v>
      </c>
      <c r="E420" s="16">
        <v>44569</v>
      </c>
      <c r="F420" s="14" t="s">
        <v>1496</v>
      </c>
      <c r="G420" s="16">
        <v>44776</v>
      </c>
      <c r="H420" s="13">
        <v>8</v>
      </c>
      <c r="I420" s="13" t="s">
        <v>150</v>
      </c>
      <c r="J420" s="15" t="s">
        <v>163</v>
      </c>
      <c r="K420" s="24" t="s">
        <v>1497</v>
      </c>
      <c r="L420" s="25">
        <v>194488906</v>
      </c>
      <c r="M420" s="19" t="s">
        <v>1498</v>
      </c>
      <c r="N420" s="20" t="s">
        <v>3787</v>
      </c>
      <c r="O420" s="14" t="s">
        <v>3787</v>
      </c>
      <c r="P420" s="21" t="s">
        <v>3787</v>
      </c>
    </row>
    <row r="421" spans="1:16" ht="36" x14ac:dyDescent="0.25">
      <c r="A421" s="13">
        <v>2022</v>
      </c>
      <c r="B421" s="14" t="s">
        <v>1499</v>
      </c>
      <c r="C421" s="14" t="s">
        <v>1500</v>
      </c>
      <c r="D421" s="14" t="s">
        <v>1501</v>
      </c>
      <c r="E421" s="16">
        <v>44771</v>
      </c>
      <c r="F421" s="14" t="s">
        <v>1502</v>
      </c>
      <c r="G421" s="16">
        <v>44782</v>
      </c>
      <c r="H421" s="13">
        <v>2</v>
      </c>
      <c r="I421" s="13" t="s">
        <v>157</v>
      </c>
      <c r="J421" s="15" t="s">
        <v>1503</v>
      </c>
      <c r="K421" s="24" t="s">
        <v>1504</v>
      </c>
      <c r="L421" s="25">
        <v>32822080</v>
      </c>
      <c r="M421" s="19" t="s">
        <v>1505</v>
      </c>
      <c r="N421" s="20" t="s">
        <v>4312</v>
      </c>
      <c r="O421" s="14" t="s">
        <v>4313</v>
      </c>
      <c r="P421" s="21" t="s">
        <v>4314</v>
      </c>
    </row>
    <row r="422" spans="1:16" ht="36" x14ac:dyDescent="0.25">
      <c r="A422" s="13">
        <v>2022</v>
      </c>
      <c r="B422" s="14" t="s">
        <v>1506</v>
      </c>
      <c r="C422" s="14" t="s">
        <v>1507</v>
      </c>
      <c r="D422" s="14" t="s">
        <v>1508</v>
      </c>
      <c r="E422" s="16">
        <v>44764</v>
      </c>
      <c r="F422" s="14" t="s">
        <v>1509</v>
      </c>
      <c r="G422" s="16">
        <v>44782</v>
      </c>
      <c r="H422" s="13">
        <v>12</v>
      </c>
      <c r="I422" s="13" t="s">
        <v>150</v>
      </c>
      <c r="J422" s="15" t="s">
        <v>1510</v>
      </c>
      <c r="K422" s="24" t="s">
        <v>1511</v>
      </c>
      <c r="L422" s="25">
        <v>676334</v>
      </c>
      <c r="M422" s="19" t="s">
        <v>1063</v>
      </c>
      <c r="N422" s="20" t="s">
        <v>4254</v>
      </c>
      <c r="O422" s="14" t="s">
        <v>4315</v>
      </c>
      <c r="P422" s="21" t="s">
        <v>4316</v>
      </c>
    </row>
    <row r="423" spans="1:16" ht="24" x14ac:dyDescent="0.25">
      <c r="A423" s="13">
        <v>2022</v>
      </c>
      <c r="B423" s="14" t="s">
        <v>1512</v>
      </c>
      <c r="C423" s="14" t="s">
        <v>1513</v>
      </c>
      <c r="D423" s="14" t="s">
        <v>1514</v>
      </c>
      <c r="E423" s="16">
        <v>44676</v>
      </c>
      <c r="F423" s="14" t="s">
        <v>1515</v>
      </c>
      <c r="G423" s="16">
        <v>44782</v>
      </c>
      <c r="H423" s="13">
        <v>9</v>
      </c>
      <c r="I423" s="13" t="s">
        <v>157</v>
      </c>
      <c r="J423" s="15" t="s">
        <v>1516</v>
      </c>
      <c r="K423" s="24" t="s">
        <v>1517</v>
      </c>
      <c r="L423" s="25">
        <v>656441</v>
      </c>
      <c r="M423" s="19" t="s">
        <v>968</v>
      </c>
      <c r="N423" s="20" t="s">
        <v>3787</v>
      </c>
      <c r="O423" s="14" t="s">
        <v>3787</v>
      </c>
      <c r="P423" s="21" t="s">
        <v>3787</v>
      </c>
    </row>
    <row r="424" spans="1:16" ht="24" x14ac:dyDescent="0.25">
      <c r="A424" s="13">
        <v>2022</v>
      </c>
      <c r="B424" s="14" t="s">
        <v>1518</v>
      </c>
      <c r="C424" s="14" t="s">
        <v>1519</v>
      </c>
      <c r="D424" s="14" t="s">
        <v>1520</v>
      </c>
      <c r="E424" s="16">
        <v>44812</v>
      </c>
      <c r="F424" s="14" t="s">
        <v>1521</v>
      </c>
      <c r="G424" s="16">
        <v>44784</v>
      </c>
      <c r="H424" s="13">
        <v>6</v>
      </c>
      <c r="I424" s="13" t="s">
        <v>150</v>
      </c>
      <c r="J424" s="15" t="s">
        <v>1522</v>
      </c>
      <c r="K424" s="24" t="s">
        <v>1523</v>
      </c>
      <c r="L424" s="25">
        <v>2029002</v>
      </c>
      <c r="M424" s="19" t="s">
        <v>1524</v>
      </c>
      <c r="N424" s="20" t="s">
        <v>4317</v>
      </c>
      <c r="O424" s="14" t="s">
        <v>4318</v>
      </c>
      <c r="P424" s="21" t="s">
        <v>4319</v>
      </c>
    </row>
    <row r="425" spans="1:16" ht="24" x14ac:dyDescent="0.25">
      <c r="A425" s="13">
        <v>2022</v>
      </c>
      <c r="B425" s="14" t="s">
        <v>1525</v>
      </c>
      <c r="C425" s="14" t="s">
        <v>1519</v>
      </c>
      <c r="D425" s="14" t="s">
        <v>1520</v>
      </c>
      <c r="E425" s="16">
        <v>44812</v>
      </c>
      <c r="F425" s="14" t="s">
        <v>1526</v>
      </c>
      <c r="G425" s="16">
        <v>44784</v>
      </c>
      <c r="H425" s="13">
        <v>6</v>
      </c>
      <c r="I425" s="13" t="s">
        <v>157</v>
      </c>
      <c r="J425" s="15" t="s">
        <v>1522</v>
      </c>
      <c r="K425" s="24" t="s">
        <v>1523</v>
      </c>
      <c r="L425" s="25">
        <v>18738416</v>
      </c>
      <c r="M425" s="19" t="s">
        <v>1527</v>
      </c>
      <c r="N425" s="20" t="s">
        <v>4320</v>
      </c>
      <c r="O425" s="14" t="s">
        <v>4321</v>
      </c>
      <c r="P425" s="21" t="s">
        <v>4319</v>
      </c>
    </row>
    <row r="426" spans="1:16" ht="36" x14ac:dyDescent="0.25">
      <c r="A426" s="13">
        <v>2022</v>
      </c>
      <c r="B426" s="14" t="s">
        <v>1528</v>
      </c>
      <c r="C426" s="14" t="s">
        <v>1529</v>
      </c>
      <c r="D426" s="14" t="s">
        <v>1530</v>
      </c>
      <c r="E426" s="16">
        <v>44812</v>
      </c>
      <c r="F426" s="14" t="s">
        <v>1531</v>
      </c>
      <c r="G426" s="16">
        <v>44784</v>
      </c>
      <c r="H426" s="13">
        <v>2</v>
      </c>
      <c r="I426" s="13" t="s">
        <v>157</v>
      </c>
      <c r="J426" s="15" t="s">
        <v>1532</v>
      </c>
      <c r="K426" s="24" t="s">
        <v>1533</v>
      </c>
      <c r="L426" s="25">
        <v>34909388</v>
      </c>
      <c r="M426" s="19" t="s">
        <v>1534</v>
      </c>
      <c r="N426" s="20" t="s">
        <v>4322</v>
      </c>
      <c r="O426" s="14" t="s">
        <v>4323</v>
      </c>
      <c r="P426" s="21" t="s">
        <v>4324</v>
      </c>
    </row>
    <row r="427" spans="1:16" x14ac:dyDescent="0.25">
      <c r="A427" s="13">
        <v>2022</v>
      </c>
      <c r="B427" s="14" t="s">
        <v>1535</v>
      </c>
      <c r="C427" s="14" t="s">
        <v>1536</v>
      </c>
      <c r="D427" s="14" t="s">
        <v>1537</v>
      </c>
      <c r="E427" s="16">
        <v>44842</v>
      </c>
      <c r="F427" s="14" t="s">
        <v>1538</v>
      </c>
      <c r="G427" s="16">
        <v>44784</v>
      </c>
      <c r="H427" s="13">
        <v>11</v>
      </c>
      <c r="I427" s="13" t="s">
        <v>157</v>
      </c>
      <c r="J427" s="15" t="s">
        <v>249</v>
      </c>
      <c r="K427" s="24" t="s">
        <v>1539</v>
      </c>
      <c r="L427" s="25">
        <v>1864291</v>
      </c>
      <c r="M427" s="19" t="s">
        <v>1540</v>
      </c>
      <c r="N427" s="20" t="s">
        <v>3787</v>
      </c>
      <c r="O427" s="14" t="s">
        <v>3787</v>
      </c>
      <c r="P427" s="21" t="s">
        <v>3787</v>
      </c>
    </row>
    <row r="428" spans="1:16" x14ac:dyDescent="0.25">
      <c r="A428" s="13">
        <v>2022</v>
      </c>
      <c r="B428" s="14" t="s">
        <v>1541</v>
      </c>
      <c r="C428" s="14" t="s">
        <v>1542</v>
      </c>
      <c r="D428" s="14" t="s">
        <v>1543</v>
      </c>
      <c r="E428" s="16">
        <v>44842</v>
      </c>
      <c r="F428" s="14" t="s">
        <v>1544</v>
      </c>
      <c r="G428" s="16">
        <v>44784</v>
      </c>
      <c r="H428" s="13">
        <v>11</v>
      </c>
      <c r="I428" s="13" t="s">
        <v>157</v>
      </c>
      <c r="J428" s="15" t="s">
        <v>249</v>
      </c>
      <c r="K428" s="24" t="s">
        <v>1545</v>
      </c>
      <c r="L428" s="25">
        <v>615023</v>
      </c>
      <c r="M428" s="19" t="s">
        <v>991</v>
      </c>
      <c r="N428" s="20" t="s">
        <v>3787</v>
      </c>
      <c r="O428" s="14" t="s">
        <v>3787</v>
      </c>
      <c r="P428" s="21" t="s">
        <v>3787</v>
      </c>
    </row>
    <row r="429" spans="1:16" ht="24" x14ac:dyDescent="0.25">
      <c r="A429" s="13">
        <v>2022</v>
      </c>
      <c r="B429" s="14" t="s">
        <v>1546</v>
      </c>
      <c r="C429" s="14" t="s">
        <v>1547</v>
      </c>
      <c r="D429" s="14" t="s">
        <v>1548</v>
      </c>
      <c r="E429" s="16">
        <v>44659</v>
      </c>
      <c r="F429" s="14" t="s">
        <v>1549</v>
      </c>
      <c r="G429" s="16">
        <v>44781</v>
      </c>
      <c r="H429" s="13">
        <v>18</v>
      </c>
      <c r="I429" s="13" t="s">
        <v>150</v>
      </c>
      <c r="J429" s="15" t="s">
        <v>467</v>
      </c>
      <c r="K429" s="24" t="s">
        <v>1550</v>
      </c>
      <c r="L429" s="25">
        <v>47078623</v>
      </c>
      <c r="M429" s="19" t="s">
        <v>1551</v>
      </c>
      <c r="N429" s="20">
        <v>47078623</v>
      </c>
      <c r="O429" s="14" t="s">
        <v>4325</v>
      </c>
      <c r="P429" s="21" t="s">
        <v>4022</v>
      </c>
    </row>
    <row r="430" spans="1:16" ht="24" x14ac:dyDescent="0.25">
      <c r="A430" s="13">
        <v>2022</v>
      </c>
      <c r="B430" s="14" t="s">
        <v>1552</v>
      </c>
      <c r="C430" s="14" t="s">
        <v>1553</v>
      </c>
      <c r="D430" s="14" t="s">
        <v>1554</v>
      </c>
      <c r="E430" s="16">
        <v>44628</v>
      </c>
      <c r="F430" s="14" t="s">
        <v>1555</v>
      </c>
      <c r="G430" s="16">
        <v>44789</v>
      </c>
      <c r="H430" s="13">
        <v>2</v>
      </c>
      <c r="I430" s="13" t="s">
        <v>157</v>
      </c>
      <c r="J430" s="15" t="s">
        <v>1556</v>
      </c>
      <c r="K430" s="24" t="s">
        <v>1557</v>
      </c>
      <c r="L430" s="25">
        <v>3381670</v>
      </c>
      <c r="M430" s="19" t="s">
        <v>1558</v>
      </c>
      <c r="N430" s="20" t="s">
        <v>3787</v>
      </c>
      <c r="O430" s="14" t="s">
        <v>3787</v>
      </c>
      <c r="P430" s="21" t="s">
        <v>3787</v>
      </c>
    </row>
    <row r="431" spans="1:16" ht="36" x14ac:dyDescent="0.25">
      <c r="A431" s="13">
        <v>2022</v>
      </c>
      <c r="B431" s="14" t="s">
        <v>1559</v>
      </c>
      <c r="C431" s="14" t="s">
        <v>1560</v>
      </c>
      <c r="D431" s="14" t="s">
        <v>1561</v>
      </c>
      <c r="E431" s="16">
        <v>44628</v>
      </c>
      <c r="F431" s="14" t="s">
        <v>1562</v>
      </c>
      <c r="G431" s="16">
        <v>44789</v>
      </c>
      <c r="H431" s="13">
        <v>6</v>
      </c>
      <c r="I431" s="13" t="s">
        <v>157</v>
      </c>
      <c r="J431" s="15" t="s">
        <v>291</v>
      </c>
      <c r="K431" s="24" t="s">
        <v>1563</v>
      </c>
      <c r="L431" s="25">
        <v>7593186</v>
      </c>
      <c r="M431" s="19" t="s">
        <v>1401</v>
      </c>
      <c r="N431" s="20" t="s">
        <v>4326</v>
      </c>
      <c r="O431" s="14" t="s">
        <v>4327</v>
      </c>
      <c r="P431" s="21" t="s">
        <v>4328</v>
      </c>
    </row>
    <row r="432" spans="1:16" ht="24" x14ac:dyDescent="0.25">
      <c r="A432" s="13">
        <v>2022</v>
      </c>
      <c r="B432" s="14" t="s">
        <v>1564</v>
      </c>
      <c r="C432" s="14" t="s">
        <v>1565</v>
      </c>
      <c r="D432" s="14" t="s">
        <v>1566</v>
      </c>
      <c r="E432" s="16">
        <v>44756</v>
      </c>
      <c r="F432" s="14" t="s">
        <v>1567</v>
      </c>
      <c r="G432" s="16">
        <v>44791</v>
      </c>
      <c r="H432" s="13">
        <v>1</v>
      </c>
      <c r="I432" s="13" t="s">
        <v>157</v>
      </c>
      <c r="J432" s="15" t="s">
        <v>1568</v>
      </c>
      <c r="K432" s="24" t="s">
        <v>1569</v>
      </c>
      <c r="L432" s="25">
        <v>1511805</v>
      </c>
      <c r="M432" s="19" t="s">
        <v>1570</v>
      </c>
      <c r="N432" s="20" t="s">
        <v>3787</v>
      </c>
      <c r="O432" s="14" t="s">
        <v>3787</v>
      </c>
      <c r="P432" s="21" t="s">
        <v>3787</v>
      </c>
    </row>
    <row r="433" spans="1:16" ht="24" x14ac:dyDescent="0.25">
      <c r="A433" s="13">
        <v>2022</v>
      </c>
      <c r="B433" s="14" t="s">
        <v>1571</v>
      </c>
      <c r="C433" s="14" t="s">
        <v>1572</v>
      </c>
      <c r="D433" s="14" t="s">
        <v>1573</v>
      </c>
      <c r="E433" s="16">
        <v>44741</v>
      </c>
      <c r="F433" s="14" t="s">
        <v>1574</v>
      </c>
      <c r="G433" s="16">
        <v>44791</v>
      </c>
      <c r="H433" s="13">
        <v>8</v>
      </c>
      <c r="I433" s="13" t="s">
        <v>157</v>
      </c>
      <c r="J433" s="15" t="s">
        <v>1575</v>
      </c>
      <c r="K433" s="24" t="s">
        <v>1576</v>
      </c>
      <c r="L433" s="25">
        <v>5191858</v>
      </c>
      <c r="M433" s="19" t="s">
        <v>1577</v>
      </c>
      <c r="N433" s="20" t="s">
        <v>4329</v>
      </c>
      <c r="O433" s="14" t="s">
        <v>4330</v>
      </c>
      <c r="P433" s="21" t="s">
        <v>4331</v>
      </c>
    </row>
    <row r="434" spans="1:16" ht="36" x14ac:dyDescent="0.25">
      <c r="A434" s="13">
        <v>2022</v>
      </c>
      <c r="B434" s="14" t="s">
        <v>1578</v>
      </c>
      <c r="C434" s="14" t="s">
        <v>1579</v>
      </c>
      <c r="D434" s="14" t="s">
        <v>1580</v>
      </c>
      <c r="E434" s="16">
        <v>44903</v>
      </c>
      <c r="F434" s="14" t="s">
        <v>1581</v>
      </c>
      <c r="G434" s="16">
        <v>44791</v>
      </c>
      <c r="H434" s="13">
        <v>11</v>
      </c>
      <c r="I434" s="13" t="s">
        <v>157</v>
      </c>
      <c r="J434" s="15" t="s">
        <v>249</v>
      </c>
      <c r="K434" s="24" t="s">
        <v>1582</v>
      </c>
      <c r="L434" s="25">
        <v>7341847</v>
      </c>
      <c r="M434" s="19" t="s">
        <v>1583</v>
      </c>
      <c r="N434" s="20" t="s">
        <v>3787</v>
      </c>
      <c r="O434" s="14" t="s">
        <v>3787</v>
      </c>
      <c r="P434" s="21" t="s">
        <v>3787</v>
      </c>
    </row>
    <row r="435" spans="1:16" x14ac:dyDescent="0.25">
      <c r="A435" s="13">
        <v>2022</v>
      </c>
      <c r="B435" s="14" t="s">
        <v>1584</v>
      </c>
      <c r="C435" s="14" t="s">
        <v>1585</v>
      </c>
      <c r="D435" s="14" t="s">
        <v>1586</v>
      </c>
      <c r="E435" s="16">
        <v>44903</v>
      </c>
      <c r="F435" s="14" t="s">
        <v>1587</v>
      </c>
      <c r="G435" s="16">
        <v>44791</v>
      </c>
      <c r="H435" s="13">
        <v>11</v>
      </c>
      <c r="I435" s="13" t="s">
        <v>157</v>
      </c>
      <c r="J435" s="15" t="s">
        <v>249</v>
      </c>
      <c r="K435" s="24" t="s">
        <v>1588</v>
      </c>
      <c r="L435" s="25">
        <v>6092580</v>
      </c>
      <c r="M435" s="19" t="s">
        <v>1589</v>
      </c>
      <c r="N435" s="20" t="s">
        <v>3787</v>
      </c>
      <c r="O435" s="14" t="s">
        <v>3787</v>
      </c>
      <c r="P435" s="21" t="s">
        <v>3787</v>
      </c>
    </row>
    <row r="436" spans="1:16" x14ac:dyDescent="0.25">
      <c r="A436" s="13">
        <v>2022</v>
      </c>
      <c r="B436" s="14" t="s">
        <v>1590</v>
      </c>
      <c r="C436" s="14" t="s">
        <v>1591</v>
      </c>
      <c r="D436" s="14" t="s">
        <v>1592</v>
      </c>
      <c r="E436" s="16">
        <v>44903</v>
      </c>
      <c r="F436" s="14" t="s">
        <v>1593</v>
      </c>
      <c r="G436" s="16">
        <v>44792</v>
      </c>
      <c r="H436" s="13">
        <v>11</v>
      </c>
      <c r="I436" s="13" t="s">
        <v>157</v>
      </c>
      <c r="J436" s="15" t="s">
        <v>249</v>
      </c>
      <c r="K436" s="24" t="s">
        <v>1588</v>
      </c>
      <c r="L436" s="25">
        <v>50931666</v>
      </c>
      <c r="M436" s="19" t="s">
        <v>1594</v>
      </c>
      <c r="N436" s="20" t="s">
        <v>3787</v>
      </c>
      <c r="O436" s="14" t="s">
        <v>3787</v>
      </c>
      <c r="P436" s="21" t="s">
        <v>3787</v>
      </c>
    </row>
    <row r="437" spans="1:16" x14ac:dyDescent="0.25">
      <c r="A437" s="13">
        <v>2022</v>
      </c>
      <c r="B437" s="14" t="s">
        <v>1595</v>
      </c>
      <c r="C437" s="14" t="s">
        <v>1596</v>
      </c>
      <c r="D437" s="14" t="s">
        <v>1597</v>
      </c>
      <c r="E437" s="16">
        <v>44790</v>
      </c>
      <c r="F437" s="14" t="s">
        <v>1598</v>
      </c>
      <c r="G437" s="16">
        <v>44795</v>
      </c>
      <c r="H437" s="13">
        <v>11</v>
      </c>
      <c r="I437" s="13" t="s">
        <v>157</v>
      </c>
      <c r="J437" s="15" t="s">
        <v>249</v>
      </c>
      <c r="K437" s="24" t="s">
        <v>1599</v>
      </c>
      <c r="L437" s="25">
        <v>7476383</v>
      </c>
      <c r="M437" s="19" t="s">
        <v>1600</v>
      </c>
      <c r="N437" s="20" t="s">
        <v>3787</v>
      </c>
      <c r="O437" s="14" t="s">
        <v>3787</v>
      </c>
      <c r="P437" s="21" t="s">
        <v>3787</v>
      </c>
    </row>
    <row r="438" spans="1:16" x14ac:dyDescent="0.25">
      <c r="A438" s="13">
        <v>2022</v>
      </c>
      <c r="B438" s="14" t="s">
        <v>1601</v>
      </c>
      <c r="C438" s="14" t="s">
        <v>1602</v>
      </c>
      <c r="D438" s="14" t="s">
        <v>1603</v>
      </c>
      <c r="E438" s="16">
        <v>44792</v>
      </c>
      <c r="F438" s="14" t="s">
        <v>1604</v>
      </c>
      <c r="G438" s="16">
        <v>44796</v>
      </c>
      <c r="H438" s="13">
        <v>11</v>
      </c>
      <c r="I438" s="13" t="s">
        <v>157</v>
      </c>
      <c r="J438" s="15" t="s">
        <v>249</v>
      </c>
      <c r="K438" s="24" t="s">
        <v>1605</v>
      </c>
      <c r="L438" s="25">
        <v>25888662</v>
      </c>
      <c r="M438" s="19" t="s">
        <v>1606</v>
      </c>
      <c r="N438" s="20" t="s">
        <v>3787</v>
      </c>
      <c r="O438" s="14" t="s">
        <v>3787</v>
      </c>
      <c r="P438" s="21" t="s">
        <v>3787</v>
      </c>
    </row>
    <row r="439" spans="1:16" ht="36" x14ac:dyDescent="0.25">
      <c r="A439" s="13">
        <v>2022</v>
      </c>
      <c r="B439" s="14" t="s">
        <v>1608</v>
      </c>
      <c r="C439" s="14" t="s">
        <v>1609</v>
      </c>
      <c r="D439" s="14" t="s">
        <v>1610</v>
      </c>
      <c r="E439" s="16">
        <v>44812</v>
      </c>
      <c r="F439" s="14" t="s">
        <v>1611</v>
      </c>
      <c r="G439" s="16">
        <v>44796</v>
      </c>
      <c r="H439" s="13">
        <v>2</v>
      </c>
      <c r="I439" s="13" t="s">
        <v>157</v>
      </c>
      <c r="J439" s="15" t="s">
        <v>1612</v>
      </c>
      <c r="K439" s="24" t="s">
        <v>1613</v>
      </c>
      <c r="L439" s="25">
        <v>18251672</v>
      </c>
      <c r="M439" s="19" t="s">
        <v>1614</v>
      </c>
      <c r="N439" s="20" t="s">
        <v>4332</v>
      </c>
      <c r="O439" s="14" t="s">
        <v>4333</v>
      </c>
      <c r="P439" s="21" t="s">
        <v>4334</v>
      </c>
    </row>
    <row r="440" spans="1:16" x14ac:dyDescent="0.25">
      <c r="A440" s="13">
        <v>2022</v>
      </c>
      <c r="B440" s="14" t="s">
        <v>1615</v>
      </c>
      <c r="C440" s="14" t="s">
        <v>1616</v>
      </c>
      <c r="D440" s="14" t="s">
        <v>1617</v>
      </c>
      <c r="E440" s="16">
        <v>44795</v>
      </c>
      <c r="F440" s="14" t="s">
        <v>1618</v>
      </c>
      <c r="G440" s="16">
        <v>44797</v>
      </c>
      <c r="H440" s="13">
        <v>11</v>
      </c>
      <c r="I440" s="13" t="s">
        <v>157</v>
      </c>
      <c r="J440" s="15" t="s">
        <v>249</v>
      </c>
      <c r="K440" s="24" t="s">
        <v>1619</v>
      </c>
      <c r="L440" s="25">
        <v>9110041</v>
      </c>
      <c r="M440" s="19" t="s">
        <v>1620</v>
      </c>
      <c r="N440" s="20" t="s">
        <v>3787</v>
      </c>
      <c r="O440" s="14" t="s">
        <v>3787</v>
      </c>
      <c r="P440" s="21" t="s">
        <v>3787</v>
      </c>
    </row>
    <row r="441" spans="1:16" ht="36" x14ac:dyDescent="0.25">
      <c r="A441" s="13">
        <v>2022</v>
      </c>
      <c r="B441" s="14" t="s">
        <v>1621</v>
      </c>
      <c r="C441" s="14" t="s">
        <v>1622</v>
      </c>
      <c r="D441" s="14" t="s">
        <v>1623</v>
      </c>
      <c r="E441" s="16">
        <v>44795</v>
      </c>
      <c r="F441" s="14" t="s">
        <v>1624</v>
      </c>
      <c r="G441" s="16">
        <v>44797</v>
      </c>
      <c r="H441" s="13">
        <v>11</v>
      </c>
      <c r="I441" s="13" t="s">
        <v>157</v>
      </c>
      <c r="J441" s="15" t="s">
        <v>1625</v>
      </c>
      <c r="K441" s="24" t="s">
        <v>1626</v>
      </c>
      <c r="L441" s="25">
        <v>3113558</v>
      </c>
      <c r="M441" s="19" t="s">
        <v>1627</v>
      </c>
      <c r="N441" s="20" t="s">
        <v>3787</v>
      </c>
      <c r="O441" s="14" t="s">
        <v>3787</v>
      </c>
      <c r="P441" s="21" t="s">
        <v>3787</v>
      </c>
    </row>
    <row r="442" spans="1:16" ht="72" x14ac:dyDescent="0.25">
      <c r="A442" s="13">
        <v>2022</v>
      </c>
      <c r="B442" s="14" t="s">
        <v>1628</v>
      </c>
      <c r="C442" s="14" t="s">
        <v>1629</v>
      </c>
      <c r="D442" s="14" t="s">
        <v>1630</v>
      </c>
      <c r="E442" s="16">
        <v>44873</v>
      </c>
      <c r="F442" s="14" t="s">
        <v>1631</v>
      </c>
      <c r="G442" s="16">
        <v>44797</v>
      </c>
      <c r="H442" s="13">
        <v>2</v>
      </c>
      <c r="I442" s="13" t="s">
        <v>150</v>
      </c>
      <c r="J442" s="15" t="s">
        <v>363</v>
      </c>
      <c r="K442" s="24" t="s">
        <v>1632</v>
      </c>
      <c r="L442" s="25">
        <v>14279918</v>
      </c>
      <c r="M442" s="19" t="s">
        <v>1633</v>
      </c>
      <c r="N442" s="20" t="s">
        <v>4335</v>
      </c>
      <c r="O442" s="14" t="s">
        <v>4336</v>
      </c>
      <c r="P442" s="21" t="s">
        <v>4337</v>
      </c>
    </row>
    <row r="443" spans="1:16" ht="48" x14ac:dyDescent="0.25">
      <c r="A443" s="13">
        <v>2022</v>
      </c>
      <c r="B443" s="14" t="s">
        <v>1634</v>
      </c>
      <c r="C443" s="14" t="s">
        <v>1635</v>
      </c>
      <c r="D443" s="14" t="s">
        <v>1636</v>
      </c>
      <c r="E443" s="16">
        <v>44796</v>
      </c>
      <c r="F443" s="14" t="s">
        <v>1637</v>
      </c>
      <c r="G443" s="16">
        <v>44797</v>
      </c>
      <c r="H443" s="13">
        <v>8</v>
      </c>
      <c r="I443" s="13" t="s">
        <v>150</v>
      </c>
      <c r="J443" s="15" t="s">
        <v>163</v>
      </c>
      <c r="K443" s="24" t="s">
        <v>1638</v>
      </c>
      <c r="L443" s="25">
        <v>98777103</v>
      </c>
      <c r="M443" s="19" t="s">
        <v>1639</v>
      </c>
      <c r="N443" s="20" t="s">
        <v>3787</v>
      </c>
      <c r="O443" s="14" t="s">
        <v>3787</v>
      </c>
      <c r="P443" s="21" t="s">
        <v>3787</v>
      </c>
    </row>
    <row r="444" spans="1:16" ht="36" x14ac:dyDescent="0.25">
      <c r="A444" s="13">
        <v>2022</v>
      </c>
      <c r="B444" s="14" t="s">
        <v>1640</v>
      </c>
      <c r="C444" s="14" t="s">
        <v>1641</v>
      </c>
      <c r="D444" s="14" t="s">
        <v>1642</v>
      </c>
      <c r="E444" s="16">
        <v>44872</v>
      </c>
      <c r="F444" s="14" t="s">
        <v>1643</v>
      </c>
      <c r="G444" s="16">
        <v>44798</v>
      </c>
      <c r="H444" s="13">
        <v>18</v>
      </c>
      <c r="I444" s="13" t="s">
        <v>150</v>
      </c>
      <c r="J444" s="15" t="s">
        <v>1644</v>
      </c>
      <c r="K444" s="24" t="s">
        <v>1645</v>
      </c>
      <c r="L444" s="25">
        <v>3341885</v>
      </c>
      <c r="M444" s="19" t="s">
        <v>1646</v>
      </c>
      <c r="N444" s="20" t="s">
        <v>4338</v>
      </c>
      <c r="O444" s="14" t="s">
        <v>4339</v>
      </c>
      <c r="P444" s="21" t="s">
        <v>4011</v>
      </c>
    </row>
    <row r="445" spans="1:16" x14ac:dyDescent="0.25">
      <c r="A445" s="13">
        <v>2022</v>
      </c>
      <c r="B445" s="14" t="s">
        <v>1647</v>
      </c>
      <c r="C445" s="14" t="s">
        <v>1648</v>
      </c>
      <c r="D445" s="14" t="s">
        <v>1649</v>
      </c>
      <c r="E445" s="16">
        <v>44799</v>
      </c>
      <c r="F445" s="14" t="s">
        <v>1650</v>
      </c>
      <c r="G445" s="16">
        <v>44811</v>
      </c>
      <c r="H445" s="13">
        <v>11</v>
      </c>
      <c r="I445" s="13" t="s">
        <v>157</v>
      </c>
      <c r="J445" s="15" t="s">
        <v>249</v>
      </c>
      <c r="K445" s="24" t="s">
        <v>1651</v>
      </c>
      <c r="L445" s="25">
        <v>165210888</v>
      </c>
      <c r="M445" s="19" t="s">
        <v>1652</v>
      </c>
      <c r="N445" s="20" t="s">
        <v>3787</v>
      </c>
      <c r="O445" s="14" t="s">
        <v>3787</v>
      </c>
      <c r="P445" s="21" t="s">
        <v>3787</v>
      </c>
    </row>
    <row r="446" spans="1:16" ht="24" x14ac:dyDescent="0.25">
      <c r="A446" s="13">
        <v>2022</v>
      </c>
      <c r="B446" s="14" t="s">
        <v>1653</v>
      </c>
      <c r="C446" s="14" t="s">
        <v>1654</v>
      </c>
      <c r="D446" s="14" t="s">
        <v>1655</v>
      </c>
      <c r="E446" s="16">
        <v>44799</v>
      </c>
      <c r="F446" s="14" t="s">
        <v>1656</v>
      </c>
      <c r="G446" s="16">
        <v>44811</v>
      </c>
      <c r="H446" s="13">
        <v>11</v>
      </c>
      <c r="I446" s="13" t="s">
        <v>157</v>
      </c>
      <c r="J446" s="15" t="s">
        <v>1657</v>
      </c>
      <c r="K446" s="24" t="s">
        <v>1658</v>
      </c>
      <c r="L446" s="25">
        <v>15370290</v>
      </c>
      <c r="M446" s="19" t="s">
        <v>1659</v>
      </c>
      <c r="N446" s="20" t="s">
        <v>4340</v>
      </c>
      <c r="O446" s="14" t="s">
        <v>4341</v>
      </c>
      <c r="P446" s="21" t="s">
        <v>4187</v>
      </c>
    </row>
    <row r="447" spans="1:16" x14ac:dyDescent="0.25">
      <c r="A447" s="13">
        <v>2022</v>
      </c>
      <c r="B447" s="14" t="s">
        <v>1660</v>
      </c>
      <c r="C447" s="14" t="s">
        <v>1661</v>
      </c>
      <c r="D447" s="14" t="s">
        <v>1662</v>
      </c>
      <c r="E447" s="16">
        <v>44799</v>
      </c>
      <c r="F447" s="14" t="s">
        <v>1663</v>
      </c>
      <c r="G447" s="16">
        <v>44811</v>
      </c>
      <c r="H447" s="13">
        <v>10</v>
      </c>
      <c r="I447" s="13" t="s">
        <v>150</v>
      </c>
      <c r="J447" s="15" t="s">
        <v>1664</v>
      </c>
      <c r="K447" s="24" t="s">
        <v>1665</v>
      </c>
      <c r="L447" s="25">
        <v>2723738</v>
      </c>
      <c r="M447" s="19" t="s">
        <v>313</v>
      </c>
      <c r="N447" s="20">
        <v>2723738</v>
      </c>
      <c r="O447" s="14" t="s">
        <v>4342</v>
      </c>
      <c r="P447" s="21" t="s">
        <v>4343</v>
      </c>
    </row>
    <row r="448" spans="1:16" ht="36" x14ac:dyDescent="0.25">
      <c r="A448" s="13">
        <v>2022</v>
      </c>
      <c r="B448" s="14" t="s">
        <v>1666</v>
      </c>
      <c r="C448" s="14" t="s">
        <v>1667</v>
      </c>
      <c r="D448" s="14" t="s">
        <v>1668</v>
      </c>
      <c r="E448" s="16">
        <v>44690</v>
      </c>
      <c r="F448" s="14" t="s">
        <v>1669</v>
      </c>
      <c r="G448" s="16">
        <v>44816</v>
      </c>
      <c r="H448" s="13">
        <v>17</v>
      </c>
      <c r="I448" s="13" t="s">
        <v>157</v>
      </c>
      <c r="J448" s="15" t="s">
        <v>363</v>
      </c>
      <c r="K448" s="24" t="s">
        <v>1670</v>
      </c>
      <c r="L448" s="25">
        <v>33411770</v>
      </c>
      <c r="M448" s="19" t="s">
        <v>855</v>
      </c>
      <c r="N448" s="20" t="s">
        <v>4344</v>
      </c>
      <c r="O448" s="14" t="s">
        <v>4345</v>
      </c>
      <c r="P448" s="21" t="s">
        <v>4306</v>
      </c>
    </row>
    <row r="449" spans="1:16" ht="36" x14ac:dyDescent="0.25">
      <c r="A449" s="13">
        <v>2022</v>
      </c>
      <c r="B449" s="14" t="s">
        <v>1671</v>
      </c>
      <c r="C449" s="14" t="s">
        <v>1672</v>
      </c>
      <c r="D449" s="14" t="s">
        <v>1673</v>
      </c>
      <c r="E449" s="16">
        <v>44771</v>
      </c>
      <c r="F449" s="14" t="s">
        <v>1674</v>
      </c>
      <c r="G449" s="16">
        <v>44817</v>
      </c>
      <c r="H449" s="13">
        <v>11</v>
      </c>
      <c r="I449" s="13" t="s">
        <v>157</v>
      </c>
      <c r="J449" s="15" t="s">
        <v>1675</v>
      </c>
      <c r="K449" s="24" t="s">
        <v>1676</v>
      </c>
      <c r="L449" s="25">
        <v>23564230</v>
      </c>
      <c r="M449" s="19" t="s">
        <v>1677</v>
      </c>
      <c r="N449" s="20" t="s">
        <v>4346</v>
      </c>
      <c r="O449" s="14" t="s">
        <v>4347</v>
      </c>
      <c r="P449" s="21" t="s">
        <v>4348</v>
      </c>
    </row>
    <row r="450" spans="1:16" x14ac:dyDescent="0.25">
      <c r="A450" s="13">
        <v>2022</v>
      </c>
      <c r="B450" s="14" t="s">
        <v>1678</v>
      </c>
      <c r="C450" s="14" t="s">
        <v>1679</v>
      </c>
      <c r="D450" s="14" t="s">
        <v>1680</v>
      </c>
      <c r="E450" s="16">
        <v>44819</v>
      </c>
      <c r="F450" s="14" t="s">
        <v>1681</v>
      </c>
      <c r="G450" s="16">
        <v>44827</v>
      </c>
      <c r="H450" s="13">
        <v>9</v>
      </c>
      <c r="I450" s="13" t="s">
        <v>150</v>
      </c>
      <c r="J450" s="15" t="s">
        <v>373</v>
      </c>
      <c r="K450" s="24" t="s">
        <v>1682</v>
      </c>
      <c r="L450" s="25">
        <v>3938647</v>
      </c>
      <c r="M450" s="19" t="s">
        <v>1683</v>
      </c>
      <c r="N450" s="20" t="s">
        <v>4349</v>
      </c>
      <c r="O450" s="14" t="s">
        <v>4350</v>
      </c>
      <c r="P450" s="21" t="s">
        <v>4351</v>
      </c>
    </row>
    <row r="451" spans="1:16" x14ac:dyDescent="0.25">
      <c r="A451" s="13">
        <v>2022</v>
      </c>
      <c r="B451" s="14" t="s">
        <v>1684</v>
      </c>
      <c r="C451" s="14" t="s">
        <v>1679</v>
      </c>
      <c r="D451" s="14" t="s">
        <v>1685</v>
      </c>
      <c r="E451" s="16">
        <v>44819</v>
      </c>
      <c r="F451" s="14" t="s">
        <v>1686</v>
      </c>
      <c r="G451" s="16">
        <v>44827</v>
      </c>
      <c r="H451" s="13">
        <v>9</v>
      </c>
      <c r="I451" s="13" t="s">
        <v>157</v>
      </c>
      <c r="J451" s="15" t="s">
        <v>373</v>
      </c>
      <c r="K451" s="24" t="s">
        <v>1682</v>
      </c>
      <c r="L451" s="25">
        <v>3878974</v>
      </c>
      <c r="M451" s="19" t="s">
        <v>1687</v>
      </c>
      <c r="N451" s="20" t="s">
        <v>4352</v>
      </c>
      <c r="O451" s="14" t="s">
        <v>4353</v>
      </c>
      <c r="P451" s="21" t="s">
        <v>4351</v>
      </c>
    </row>
    <row r="452" spans="1:16" x14ac:dyDescent="0.25">
      <c r="A452" s="13">
        <v>2022</v>
      </c>
      <c r="B452" s="14" t="s">
        <v>1688</v>
      </c>
      <c r="C452" s="14" t="s">
        <v>1689</v>
      </c>
      <c r="D452" s="14" t="s">
        <v>671</v>
      </c>
      <c r="E452" s="16">
        <v>44803</v>
      </c>
      <c r="F452" s="14" t="s">
        <v>1690</v>
      </c>
      <c r="G452" s="16">
        <v>44825</v>
      </c>
      <c r="H452" s="13">
        <v>11</v>
      </c>
      <c r="I452" s="13" t="s">
        <v>150</v>
      </c>
      <c r="J452" s="15" t="s">
        <v>1691</v>
      </c>
      <c r="K452" s="24" t="s">
        <v>1692</v>
      </c>
      <c r="L452" s="25">
        <v>4714443</v>
      </c>
      <c r="M452" s="19" t="s">
        <v>1693</v>
      </c>
      <c r="N452" s="20" t="s">
        <v>4354</v>
      </c>
      <c r="O452" s="14" t="s">
        <v>4355</v>
      </c>
      <c r="P452" s="21" t="s">
        <v>4356</v>
      </c>
    </row>
    <row r="453" spans="1:16" x14ac:dyDescent="0.25">
      <c r="A453" s="13">
        <v>2022</v>
      </c>
      <c r="B453" s="14" t="s">
        <v>1694</v>
      </c>
      <c r="C453" s="14" t="s">
        <v>1695</v>
      </c>
      <c r="D453" s="14" t="s">
        <v>1696</v>
      </c>
      <c r="E453" s="16">
        <v>44823</v>
      </c>
      <c r="F453" s="14" t="s">
        <v>1697</v>
      </c>
      <c r="G453" s="16">
        <v>44827</v>
      </c>
      <c r="H453" s="13">
        <v>2</v>
      </c>
      <c r="I453" s="13" t="s">
        <v>157</v>
      </c>
      <c r="J453" s="15" t="s">
        <v>373</v>
      </c>
      <c r="K453" s="24" t="s">
        <v>1698</v>
      </c>
      <c r="L453" s="25">
        <v>3501023</v>
      </c>
      <c r="M453" s="19" t="s">
        <v>1699</v>
      </c>
      <c r="N453" s="20" t="s">
        <v>4357</v>
      </c>
      <c r="O453" s="14" t="s">
        <v>4358</v>
      </c>
      <c r="P453" s="21" t="s">
        <v>4359</v>
      </c>
    </row>
    <row r="454" spans="1:16" ht="36" x14ac:dyDescent="0.25">
      <c r="A454" s="13">
        <v>2022</v>
      </c>
      <c r="B454" s="14" t="s">
        <v>1700</v>
      </c>
      <c r="C454" s="14" t="s">
        <v>1701</v>
      </c>
      <c r="D454" s="14" t="s">
        <v>1702</v>
      </c>
      <c r="E454" s="16">
        <v>44827</v>
      </c>
      <c r="F454" s="14" t="s">
        <v>1703</v>
      </c>
      <c r="G454" s="16">
        <v>44832</v>
      </c>
      <c r="H454" s="13">
        <v>8</v>
      </c>
      <c r="I454" s="13" t="s">
        <v>150</v>
      </c>
      <c r="J454" s="15" t="s">
        <v>163</v>
      </c>
      <c r="K454" s="24" t="s">
        <v>1704</v>
      </c>
      <c r="L454" s="25">
        <v>40080986</v>
      </c>
      <c r="M454" s="19" t="s">
        <v>1705</v>
      </c>
      <c r="N454" s="20" t="s">
        <v>3787</v>
      </c>
      <c r="O454" s="14" t="s">
        <v>3787</v>
      </c>
      <c r="P454" s="21" t="s">
        <v>3787</v>
      </c>
    </row>
    <row r="455" spans="1:16" ht="24" x14ac:dyDescent="0.25">
      <c r="A455" s="13">
        <v>2022</v>
      </c>
      <c r="B455" s="14" t="s">
        <v>1706</v>
      </c>
      <c r="C455" s="14" t="s">
        <v>1707</v>
      </c>
      <c r="D455" s="14" t="s">
        <v>1708</v>
      </c>
      <c r="E455" s="16">
        <v>44819</v>
      </c>
      <c r="F455" s="14" t="s">
        <v>1709</v>
      </c>
      <c r="G455" s="16">
        <v>44837</v>
      </c>
      <c r="H455" s="13">
        <v>16</v>
      </c>
      <c r="I455" s="13" t="s">
        <v>157</v>
      </c>
      <c r="J455" s="15" t="s">
        <v>1710</v>
      </c>
      <c r="K455" s="24" t="s">
        <v>1711</v>
      </c>
      <c r="L455" s="25">
        <v>636549</v>
      </c>
      <c r="M455" s="19" t="s">
        <v>1288</v>
      </c>
      <c r="N455" s="20" t="s">
        <v>4197</v>
      </c>
      <c r="O455" s="14" t="s">
        <v>4360</v>
      </c>
      <c r="P455" s="21" t="s">
        <v>4249</v>
      </c>
    </row>
    <row r="456" spans="1:16" x14ac:dyDescent="0.25">
      <c r="A456" s="13">
        <v>2022</v>
      </c>
      <c r="B456" s="14" t="s">
        <v>1712</v>
      </c>
      <c r="C456" s="14" t="s">
        <v>1713</v>
      </c>
      <c r="D456" s="14" t="s">
        <v>1714</v>
      </c>
      <c r="E456" s="16">
        <v>44819</v>
      </c>
      <c r="F456" s="14" t="s">
        <v>1715</v>
      </c>
      <c r="G456" s="16">
        <v>44837</v>
      </c>
      <c r="H456" s="13">
        <v>9</v>
      </c>
      <c r="I456" s="13" t="s">
        <v>157</v>
      </c>
      <c r="J456" s="15" t="s">
        <v>1264</v>
      </c>
      <c r="K456" s="24" t="s">
        <v>1716</v>
      </c>
      <c r="L456" s="25">
        <v>17003657</v>
      </c>
      <c r="M456" s="19" t="s">
        <v>1717</v>
      </c>
      <c r="N456" s="20" t="s">
        <v>4361</v>
      </c>
      <c r="O456" s="14" t="s">
        <v>4362</v>
      </c>
      <c r="P456" s="21" t="s">
        <v>4261</v>
      </c>
    </row>
    <row r="457" spans="1:16" ht="24" x14ac:dyDescent="0.25">
      <c r="A457" s="13">
        <v>2022</v>
      </c>
      <c r="B457" s="14" t="s">
        <v>1718</v>
      </c>
      <c r="C457" s="14" t="s">
        <v>1719</v>
      </c>
      <c r="D457" s="14" t="s">
        <v>863</v>
      </c>
      <c r="E457" s="16">
        <v>44630</v>
      </c>
      <c r="F457" s="14" t="s">
        <v>1720</v>
      </c>
      <c r="G457" s="16">
        <v>44846</v>
      </c>
      <c r="H457" s="13">
        <v>4</v>
      </c>
      <c r="I457" s="13" t="s">
        <v>157</v>
      </c>
      <c r="J457" s="15" t="s">
        <v>524</v>
      </c>
      <c r="K457" s="24" t="s">
        <v>1721</v>
      </c>
      <c r="L457" s="25">
        <v>359232426</v>
      </c>
      <c r="M457" s="19" t="s">
        <v>1722</v>
      </c>
      <c r="N457" s="20" t="s">
        <v>4363</v>
      </c>
      <c r="O457" s="14" t="s">
        <v>4364</v>
      </c>
      <c r="P457" s="21" t="s">
        <v>4365</v>
      </c>
    </row>
    <row r="458" spans="1:16" ht="24" x14ac:dyDescent="0.25">
      <c r="A458" s="13">
        <v>2022</v>
      </c>
      <c r="B458" s="14" t="s">
        <v>1723</v>
      </c>
      <c r="C458" s="14" t="s">
        <v>1724</v>
      </c>
      <c r="D458" s="14" t="s">
        <v>1725</v>
      </c>
      <c r="E458" s="16">
        <v>44905</v>
      </c>
      <c r="F458" s="14" t="s">
        <v>1726</v>
      </c>
      <c r="G458" s="16">
        <v>44852</v>
      </c>
      <c r="H458" s="13">
        <v>2</v>
      </c>
      <c r="I458" s="13" t="s">
        <v>157</v>
      </c>
      <c r="J458" s="15" t="s">
        <v>1727</v>
      </c>
      <c r="K458" s="24" t="s">
        <v>1728</v>
      </c>
      <c r="L458" s="25">
        <v>11985323</v>
      </c>
      <c r="M458" s="19" t="s">
        <v>1377</v>
      </c>
      <c r="N458" s="20">
        <v>11985323</v>
      </c>
      <c r="O458" s="14" t="s">
        <v>4366</v>
      </c>
      <c r="P458" s="21" t="s">
        <v>4367</v>
      </c>
    </row>
    <row r="459" spans="1:16" ht="36" x14ac:dyDescent="0.25">
      <c r="A459" s="13">
        <v>2022</v>
      </c>
      <c r="B459" s="14" t="s">
        <v>1729</v>
      </c>
      <c r="C459" s="14" t="s">
        <v>1730</v>
      </c>
      <c r="D459" s="14" t="s">
        <v>1731</v>
      </c>
      <c r="E459" s="16">
        <v>44833</v>
      </c>
      <c r="F459" s="14" t="s">
        <v>1732</v>
      </c>
      <c r="G459" s="16">
        <v>44854</v>
      </c>
      <c r="H459" s="13">
        <v>8</v>
      </c>
      <c r="I459" s="13" t="s">
        <v>150</v>
      </c>
      <c r="J459" s="15" t="s">
        <v>363</v>
      </c>
      <c r="K459" s="24" t="s">
        <v>1733</v>
      </c>
      <c r="L459" s="25">
        <v>70821567</v>
      </c>
      <c r="M459" s="19" t="s">
        <v>1734</v>
      </c>
      <c r="N459" s="20" t="s">
        <v>4368</v>
      </c>
      <c r="O459" s="14" t="s">
        <v>4369</v>
      </c>
      <c r="P459" s="21" t="s">
        <v>4370</v>
      </c>
    </row>
    <row r="460" spans="1:16" ht="36" x14ac:dyDescent="0.25">
      <c r="A460" s="13">
        <v>2022</v>
      </c>
      <c r="B460" s="14" t="s">
        <v>1735</v>
      </c>
      <c r="C460" s="14" t="s">
        <v>1736</v>
      </c>
      <c r="D460" s="14" t="s">
        <v>1737</v>
      </c>
      <c r="E460" s="16">
        <v>44875</v>
      </c>
      <c r="F460" s="14" t="s">
        <v>1738</v>
      </c>
      <c r="G460" s="16">
        <v>44855</v>
      </c>
      <c r="H460" s="13">
        <v>18</v>
      </c>
      <c r="I460" s="13" t="s">
        <v>150</v>
      </c>
      <c r="J460" s="15" t="s">
        <v>1739</v>
      </c>
      <c r="K460" s="24" t="s">
        <v>1740</v>
      </c>
      <c r="L460" s="25">
        <v>18742120</v>
      </c>
      <c r="M460" s="19" t="s">
        <v>1741</v>
      </c>
      <c r="N460" s="20" t="s">
        <v>3787</v>
      </c>
      <c r="O460" s="14" t="s">
        <v>3787</v>
      </c>
      <c r="P460" s="21" t="s">
        <v>3787</v>
      </c>
    </row>
    <row r="461" spans="1:16" ht="36" x14ac:dyDescent="0.25">
      <c r="A461" s="13">
        <v>2022</v>
      </c>
      <c r="B461" s="14" t="s">
        <v>1742</v>
      </c>
      <c r="C461" s="14" t="s">
        <v>1743</v>
      </c>
      <c r="D461" s="14" t="s">
        <v>1744</v>
      </c>
      <c r="E461" s="16">
        <v>44827</v>
      </c>
      <c r="F461" s="14" t="s">
        <v>1745</v>
      </c>
      <c r="G461" s="16">
        <v>44855</v>
      </c>
      <c r="H461" s="13">
        <v>16</v>
      </c>
      <c r="I461" s="13" t="s">
        <v>150</v>
      </c>
      <c r="J461" s="15" t="s">
        <v>1739</v>
      </c>
      <c r="K461" s="24" t="s">
        <v>507</v>
      </c>
      <c r="L461" s="25">
        <v>230720739</v>
      </c>
      <c r="M461" s="19" t="s">
        <v>1746</v>
      </c>
      <c r="N461" s="20" t="s">
        <v>4371</v>
      </c>
      <c r="O461" s="14" t="s">
        <v>4372</v>
      </c>
      <c r="P461" s="21" t="s">
        <v>4373</v>
      </c>
    </row>
    <row r="462" spans="1:16" ht="24" x14ac:dyDescent="0.25">
      <c r="A462" s="13">
        <v>2022</v>
      </c>
      <c r="B462" s="14" t="s">
        <v>1747</v>
      </c>
      <c r="C462" s="14" t="s">
        <v>1748</v>
      </c>
      <c r="D462" s="14" t="s">
        <v>1749</v>
      </c>
      <c r="E462" s="16">
        <v>44905</v>
      </c>
      <c r="F462" s="14" t="s">
        <v>1750</v>
      </c>
      <c r="G462" s="16">
        <v>44858</v>
      </c>
      <c r="H462" s="13">
        <v>19</v>
      </c>
      <c r="I462" s="13" t="s">
        <v>150</v>
      </c>
      <c r="J462" s="15" t="s">
        <v>1293</v>
      </c>
      <c r="K462" s="24" t="s">
        <v>1751</v>
      </c>
      <c r="L462" s="25">
        <v>2614263</v>
      </c>
      <c r="M462" s="19" t="s">
        <v>1752</v>
      </c>
      <c r="N462" s="20" t="s">
        <v>4374</v>
      </c>
      <c r="O462" s="14" t="s">
        <v>4375</v>
      </c>
      <c r="P462" s="21" t="s">
        <v>4376</v>
      </c>
    </row>
    <row r="463" spans="1:16" ht="24" x14ac:dyDescent="0.25">
      <c r="A463" s="13">
        <v>2022</v>
      </c>
      <c r="B463" s="14" t="s">
        <v>1753</v>
      </c>
      <c r="C463" s="14" t="s">
        <v>1754</v>
      </c>
      <c r="D463" s="14" t="s">
        <v>1755</v>
      </c>
      <c r="E463" s="16">
        <v>44905</v>
      </c>
      <c r="F463" s="14" t="s">
        <v>1756</v>
      </c>
      <c r="G463" s="16">
        <v>44858</v>
      </c>
      <c r="H463" s="13">
        <v>2</v>
      </c>
      <c r="I463" s="13" t="s">
        <v>157</v>
      </c>
      <c r="J463" s="15" t="s">
        <v>1757</v>
      </c>
      <c r="K463" s="24" t="s">
        <v>1758</v>
      </c>
      <c r="L463" s="25">
        <v>9559357</v>
      </c>
      <c r="M463" s="19" t="s">
        <v>1759</v>
      </c>
      <c r="N463" s="20">
        <v>9559357</v>
      </c>
      <c r="O463" s="14" t="s">
        <v>4377</v>
      </c>
      <c r="P463" s="21" t="s">
        <v>4378</v>
      </c>
    </row>
    <row r="464" spans="1:16" ht="36" x14ac:dyDescent="0.25">
      <c r="A464" s="13">
        <v>2022</v>
      </c>
      <c r="B464" s="14" t="s">
        <v>1760</v>
      </c>
      <c r="C464" s="14" t="s">
        <v>1761</v>
      </c>
      <c r="D464" s="14" t="s">
        <v>1762</v>
      </c>
      <c r="E464" s="16" t="s">
        <v>1763</v>
      </c>
      <c r="F464" s="14" t="s">
        <v>1764</v>
      </c>
      <c r="G464" s="16">
        <v>44861</v>
      </c>
      <c r="H464" s="13">
        <v>9</v>
      </c>
      <c r="I464" s="13" t="s">
        <v>150</v>
      </c>
      <c r="J464" s="15" t="s">
        <v>363</v>
      </c>
      <c r="K464" s="24" t="s">
        <v>1765</v>
      </c>
      <c r="L464" s="25">
        <v>14875462</v>
      </c>
      <c r="M464" s="19" t="s">
        <v>1766</v>
      </c>
      <c r="N464" s="20" t="s">
        <v>4379</v>
      </c>
      <c r="O464" s="14" t="s">
        <v>4380</v>
      </c>
      <c r="P464" s="21" t="s">
        <v>4381</v>
      </c>
    </row>
    <row r="465" spans="1:16" ht="36" x14ac:dyDescent="0.25">
      <c r="A465" s="13">
        <v>2022</v>
      </c>
      <c r="B465" s="14" t="s">
        <v>1767</v>
      </c>
      <c r="C465" s="14" t="s">
        <v>1768</v>
      </c>
      <c r="D465" s="14" t="s">
        <v>1769</v>
      </c>
      <c r="E465" s="16">
        <v>44752</v>
      </c>
      <c r="F465" s="14" t="s">
        <v>1770</v>
      </c>
      <c r="G465" s="16">
        <v>44864</v>
      </c>
      <c r="H465" s="13">
        <v>8</v>
      </c>
      <c r="I465" s="13" t="s">
        <v>150</v>
      </c>
      <c r="J465" s="15" t="s">
        <v>363</v>
      </c>
      <c r="K465" s="24" t="s">
        <v>1771</v>
      </c>
      <c r="L465" s="25">
        <v>24268433</v>
      </c>
      <c r="M465" s="19" t="s">
        <v>1772</v>
      </c>
      <c r="N465" s="20" t="s">
        <v>3787</v>
      </c>
      <c r="O465" s="14" t="s">
        <v>3787</v>
      </c>
      <c r="P465" s="21" t="s">
        <v>3787</v>
      </c>
    </row>
    <row r="466" spans="1:16" ht="36" x14ac:dyDescent="0.25">
      <c r="A466" s="13">
        <v>2022</v>
      </c>
      <c r="B466" s="14" t="s">
        <v>1773</v>
      </c>
      <c r="C466" s="14" t="s">
        <v>1774</v>
      </c>
      <c r="D466" s="14" t="s">
        <v>1775</v>
      </c>
      <c r="E466" s="16">
        <v>44858</v>
      </c>
      <c r="F466" s="14" t="s">
        <v>1776</v>
      </c>
      <c r="G466" s="16">
        <v>44864</v>
      </c>
      <c r="H466" s="13">
        <v>9</v>
      </c>
      <c r="I466" s="13" t="s">
        <v>157</v>
      </c>
      <c r="J466" s="15" t="s">
        <v>151</v>
      </c>
      <c r="K466" s="24" t="s">
        <v>1777</v>
      </c>
      <c r="L466" s="25">
        <v>2653674</v>
      </c>
      <c r="M466" s="19" t="s">
        <v>1778</v>
      </c>
      <c r="N466" s="20" t="s">
        <v>4382</v>
      </c>
      <c r="O466" s="14" t="s">
        <v>4383</v>
      </c>
      <c r="P466" s="21" t="s">
        <v>4384</v>
      </c>
    </row>
    <row r="467" spans="1:16" ht="24" x14ac:dyDescent="0.25">
      <c r="A467" s="13">
        <v>2022</v>
      </c>
      <c r="B467" s="14" t="s">
        <v>1779</v>
      </c>
      <c r="C467" s="14" t="s">
        <v>1780</v>
      </c>
      <c r="D467" s="14" t="s">
        <v>1781</v>
      </c>
      <c r="E467" s="16">
        <v>44858</v>
      </c>
      <c r="F467" s="14" t="s">
        <v>1782</v>
      </c>
      <c r="G467" s="16">
        <v>44864</v>
      </c>
      <c r="H467" s="13">
        <v>7</v>
      </c>
      <c r="I467" s="13" t="s">
        <v>157</v>
      </c>
      <c r="J467" s="15" t="s">
        <v>1293</v>
      </c>
      <c r="K467" s="24" t="s">
        <v>1783</v>
      </c>
      <c r="L467" s="25">
        <v>2671190</v>
      </c>
      <c r="M467" s="19" t="s">
        <v>1784</v>
      </c>
      <c r="N467" s="20" t="s">
        <v>4385</v>
      </c>
      <c r="O467" s="14" t="s">
        <v>4386</v>
      </c>
      <c r="P467" s="21" t="s">
        <v>4387</v>
      </c>
    </row>
    <row r="468" spans="1:16" ht="24" x14ac:dyDescent="0.25">
      <c r="A468" s="13">
        <v>2022</v>
      </c>
      <c r="B468" s="14" t="s">
        <v>1785</v>
      </c>
      <c r="C468" s="14" t="s">
        <v>1786</v>
      </c>
      <c r="D468" s="14" t="s">
        <v>1787</v>
      </c>
      <c r="E468" s="16">
        <v>44905</v>
      </c>
      <c r="F468" s="14" t="s">
        <v>1788</v>
      </c>
      <c r="G468" s="16">
        <v>44864</v>
      </c>
      <c r="H468" s="13">
        <v>8</v>
      </c>
      <c r="I468" s="13" t="s">
        <v>157</v>
      </c>
      <c r="J468" s="15" t="s">
        <v>1293</v>
      </c>
      <c r="K468" s="24" t="s">
        <v>1789</v>
      </c>
      <c r="L468" s="25">
        <v>7816514</v>
      </c>
      <c r="M468" s="19" t="s">
        <v>1790</v>
      </c>
      <c r="N468" s="20" t="s">
        <v>4388</v>
      </c>
      <c r="O468" s="14" t="s">
        <v>4389</v>
      </c>
      <c r="P468" s="21" t="s">
        <v>4390</v>
      </c>
    </row>
    <row r="469" spans="1:16" x14ac:dyDescent="0.25">
      <c r="A469" s="13">
        <v>2022</v>
      </c>
      <c r="B469" s="14" t="s">
        <v>1791</v>
      </c>
      <c r="C469" s="14" t="s">
        <v>1792</v>
      </c>
      <c r="D469" s="14" t="s">
        <v>1793</v>
      </c>
      <c r="E469" s="16">
        <v>44905</v>
      </c>
      <c r="F469" s="14" t="s">
        <v>1794</v>
      </c>
      <c r="G469" s="16">
        <v>44864</v>
      </c>
      <c r="H469" s="13">
        <v>2</v>
      </c>
      <c r="I469" s="13" t="s">
        <v>157</v>
      </c>
      <c r="J469" s="15" t="s">
        <v>1795</v>
      </c>
      <c r="K469" s="24" t="s">
        <v>1796</v>
      </c>
      <c r="L469" s="25">
        <v>2504788</v>
      </c>
      <c r="M469" s="19" t="s">
        <v>1797</v>
      </c>
      <c r="N469" s="20" t="s">
        <v>3787</v>
      </c>
      <c r="O469" s="14" t="s">
        <v>3787</v>
      </c>
      <c r="P469" s="21" t="s">
        <v>3787</v>
      </c>
    </row>
    <row r="470" spans="1:16" x14ac:dyDescent="0.25">
      <c r="A470" s="13">
        <v>2022</v>
      </c>
      <c r="B470" s="14" t="s">
        <v>1798</v>
      </c>
      <c r="C470" s="14" t="s">
        <v>1799</v>
      </c>
      <c r="D470" s="14" t="s">
        <v>1800</v>
      </c>
      <c r="E470" s="16">
        <v>44905</v>
      </c>
      <c r="F470" s="14" t="s">
        <v>1801</v>
      </c>
      <c r="G470" s="16">
        <v>44864</v>
      </c>
      <c r="H470" s="13">
        <v>11</v>
      </c>
      <c r="I470" s="13" t="s">
        <v>157</v>
      </c>
      <c r="J470" s="15" t="s">
        <v>373</v>
      </c>
      <c r="K470" s="24" t="s">
        <v>1075</v>
      </c>
      <c r="L470" s="25">
        <v>17723907</v>
      </c>
      <c r="M470" s="19" t="s">
        <v>1803</v>
      </c>
      <c r="N470" s="20" t="s">
        <v>4391</v>
      </c>
      <c r="O470" s="14" t="s">
        <v>4392</v>
      </c>
      <c r="P470" s="21" t="s">
        <v>4216</v>
      </c>
    </row>
    <row r="471" spans="1:16" ht="36" x14ac:dyDescent="0.25">
      <c r="A471" s="13">
        <v>2022</v>
      </c>
      <c r="B471" s="14" t="s">
        <v>1804</v>
      </c>
      <c r="C471" s="14" t="s">
        <v>1805</v>
      </c>
      <c r="D471" s="14" t="s">
        <v>1806</v>
      </c>
      <c r="E471" s="16">
        <v>44861</v>
      </c>
      <c r="F471" s="14" t="s">
        <v>1807</v>
      </c>
      <c r="G471" s="16">
        <v>44865</v>
      </c>
      <c r="H471" s="13">
        <v>8</v>
      </c>
      <c r="I471" s="13" t="s">
        <v>157</v>
      </c>
      <c r="J471" s="15" t="s">
        <v>151</v>
      </c>
      <c r="K471" s="24" t="s">
        <v>1808</v>
      </c>
      <c r="L471" s="25">
        <v>63245895</v>
      </c>
      <c r="M471" s="19" t="s">
        <v>1809</v>
      </c>
      <c r="N471" s="20" t="s">
        <v>4393</v>
      </c>
      <c r="O471" s="14" t="s">
        <v>4394</v>
      </c>
      <c r="P471" s="21" t="s">
        <v>4395</v>
      </c>
    </row>
    <row r="472" spans="1:16" x14ac:dyDescent="0.25">
      <c r="A472" s="13">
        <v>2022</v>
      </c>
      <c r="B472" s="14" t="s">
        <v>1810</v>
      </c>
      <c r="C472" s="14" t="s">
        <v>1811</v>
      </c>
      <c r="D472" s="14" t="s">
        <v>1812</v>
      </c>
      <c r="E472" s="16">
        <v>44862</v>
      </c>
      <c r="F472" s="14" t="s">
        <v>1813</v>
      </c>
      <c r="G472" s="16">
        <v>44815</v>
      </c>
      <c r="H472" s="13">
        <v>11</v>
      </c>
      <c r="I472" s="13" t="s">
        <v>157</v>
      </c>
      <c r="J472" s="15" t="s">
        <v>249</v>
      </c>
      <c r="K472" s="24" t="s">
        <v>1814</v>
      </c>
      <c r="L472" s="25">
        <v>13069257</v>
      </c>
      <c r="M472" s="19" t="s">
        <v>1815</v>
      </c>
      <c r="N472" s="20" t="s">
        <v>3787</v>
      </c>
      <c r="O472" s="14" t="s">
        <v>3787</v>
      </c>
      <c r="P472" s="21" t="s">
        <v>3787</v>
      </c>
    </row>
    <row r="473" spans="1:16" x14ac:dyDescent="0.25">
      <c r="A473" s="13">
        <v>2022</v>
      </c>
      <c r="B473" s="14" t="s">
        <v>1816</v>
      </c>
      <c r="C473" s="14" t="s">
        <v>1817</v>
      </c>
      <c r="D473" s="14" t="s">
        <v>1818</v>
      </c>
      <c r="E473" s="16">
        <v>44862</v>
      </c>
      <c r="F473" s="14" t="s">
        <v>1819</v>
      </c>
      <c r="G473" s="16">
        <v>44815</v>
      </c>
      <c r="H473" s="13">
        <v>11</v>
      </c>
      <c r="I473" s="13" t="s">
        <v>157</v>
      </c>
      <c r="J473" s="15" t="s">
        <v>249</v>
      </c>
      <c r="K473" s="24" t="s">
        <v>1820</v>
      </c>
      <c r="L473" s="25">
        <v>13607403</v>
      </c>
      <c r="M473" s="19" t="s">
        <v>1821</v>
      </c>
      <c r="N473" s="20" t="s">
        <v>3787</v>
      </c>
      <c r="O473" s="14" t="s">
        <v>3787</v>
      </c>
      <c r="P473" s="21" t="s">
        <v>3787</v>
      </c>
    </row>
    <row r="474" spans="1:16" x14ac:dyDescent="0.25">
      <c r="A474" s="13">
        <v>2022</v>
      </c>
      <c r="B474" s="14" t="s">
        <v>1822</v>
      </c>
      <c r="C474" s="14" t="s">
        <v>1823</v>
      </c>
      <c r="D474" s="14" t="s">
        <v>1824</v>
      </c>
      <c r="E474" s="16">
        <v>44862</v>
      </c>
      <c r="F474" s="14" t="s">
        <v>1825</v>
      </c>
      <c r="G474" s="16">
        <v>44880</v>
      </c>
      <c r="H474" s="13">
        <v>4</v>
      </c>
      <c r="I474" s="13" t="s">
        <v>157</v>
      </c>
      <c r="J474" s="15" t="s">
        <v>249</v>
      </c>
      <c r="K474" s="24" t="s">
        <v>1721</v>
      </c>
      <c r="L474" s="25">
        <v>80105699</v>
      </c>
      <c r="M474" s="19" t="s">
        <v>1826</v>
      </c>
      <c r="N474" s="20" t="s">
        <v>4396</v>
      </c>
      <c r="O474" s="14" t="s">
        <v>4397</v>
      </c>
      <c r="P474" s="21" t="s">
        <v>4365</v>
      </c>
    </row>
    <row r="475" spans="1:16" ht="48" x14ac:dyDescent="0.25">
      <c r="A475" s="13">
        <v>2022</v>
      </c>
      <c r="B475" s="14" t="s">
        <v>1827</v>
      </c>
      <c r="C475" s="14" t="s">
        <v>1828</v>
      </c>
      <c r="D475" s="14" t="s">
        <v>1829</v>
      </c>
      <c r="E475" s="16">
        <v>44116</v>
      </c>
      <c r="F475" s="14" t="s">
        <v>1830</v>
      </c>
      <c r="G475" s="16">
        <v>44880</v>
      </c>
      <c r="H475" s="13">
        <v>13</v>
      </c>
      <c r="I475" s="13" t="s">
        <v>1831</v>
      </c>
      <c r="J475" s="15" t="s">
        <v>1832</v>
      </c>
      <c r="K475" s="24" t="s">
        <v>1833</v>
      </c>
      <c r="L475" s="25">
        <v>615023</v>
      </c>
      <c r="M475" s="19" t="s">
        <v>1288</v>
      </c>
      <c r="N475" s="20" t="s">
        <v>3787</v>
      </c>
      <c r="O475" s="14" t="s">
        <v>3787</v>
      </c>
      <c r="P475" s="21" t="s">
        <v>3787</v>
      </c>
    </row>
    <row r="476" spans="1:16" x14ac:dyDescent="0.25">
      <c r="A476" s="13">
        <v>2022</v>
      </c>
      <c r="B476" s="14" t="s">
        <v>1834</v>
      </c>
      <c r="C476" s="14" t="s">
        <v>1835</v>
      </c>
      <c r="D476" s="14" t="s">
        <v>1836</v>
      </c>
      <c r="E476" s="16">
        <v>44722</v>
      </c>
      <c r="F476" s="14" t="s">
        <v>1837</v>
      </c>
      <c r="G476" s="16">
        <v>44880</v>
      </c>
      <c r="H476" s="13">
        <v>9</v>
      </c>
      <c r="I476" s="13" t="s">
        <v>157</v>
      </c>
      <c r="J476" s="15" t="s">
        <v>373</v>
      </c>
      <c r="K476" s="24" t="s">
        <v>1838</v>
      </c>
      <c r="L476" s="25">
        <v>7369857</v>
      </c>
      <c r="M476" s="19" t="s">
        <v>1839</v>
      </c>
      <c r="N476" s="20" t="s">
        <v>4398</v>
      </c>
      <c r="O476" s="14" t="s">
        <v>4399</v>
      </c>
      <c r="P476" s="21" t="s">
        <v>4400</v>
      </c>
    </row>
    <row r="477" spans="1:16" ht="24" x14ac:dyDescent="0.25">
      <c r="A477" s="13">
        <v>2022</v>
      </c>
      <c r="B477" s="14" t="s">
        <v>1840</v>
      </c>
      <c r="C477" s="14" t="s">
        <v>1841</v>
      </c>
      <c r="D477" s="14" t="s">
        <v>1842</v>
      </c>
      <c r="E477" s="16">
        <v>44845</v>
      </c>
      <c r="F477" s="14" t="s">
        <v>1843</v>
      </c>
      <c r="G477" s="16">
        <v>44881</v>
      </c>
      <c r="H477" s="13">
        <v>8</v>
      </c>
      <c r="I477" s="13" t="s">
        <v>150</v>
      </c>
      <c r="J477" s="15" t="s">
        <v>268</v>
      </c>
      <c r="K477" s="24" t="s">
        <v>1844</v>
      </c>
      <c r="L477" s="25">
        <v>37352870</v>
      </c>
      <c r="M477" s="19" t="s">
        <v>1845</v>
      </c>
      <c r="N477" s="20" t="s">
        <v>3787</v>
      </c>
      <c r="O477" s="14" t="s">
        <v>3787</v>
      </c>
      <c r="P477" s="21" t="s">
        <v>3787</v>
      </c>
    </row>
    <row r="478" spans="1:16" ht="36" x14ac:dyDescent="0.25">
      <c r="A478" s="13">
        <v>2022</v>
      </c>
      <c r="B478" s="14" t="s">
        <v>1846</v>
      </c>
      <c r="C478" s="14" t="s">
        <v>1847</v>
      </c>
      <c r="D478" s="14" t="s">
        <v>1848</v>
      </c>
      <c r="E478" s="16">
        <v>44784</v>
      </c>
      <c r="F478" s="14" t="s">
        <v>1849</v>
      </c>
      <c r="G478" s="16">
        <v>44890</v>
      </c>
      <c r="H478" s="13">
        <v>16</v>
      </c>
      <c r="I478" s="13" t="s">
        <v>150</v>
      </c>
      <c r="J478" s="15" t="s">
        <v>363</v>
      </c>
      <c r="K478" s="24" t="s">
        <v>1850</v>
      </c>
      <c r="L478" s="25">
        <v>70519414</v>
      </c>
      <c r="M478" s="19" t="s">
        <v>1851</v>
      </c>
      <c r="N478" s="20" t="s">
        <v>3787</v>
      </c>
      <c r="O478" s="14" t="s">
        <v>3787</v>
      </c>
      <c r="P478" s="21" t="s">
        <v>3787</v>
      </c>
    </row>
    <row r="479" spans="1:16" ht="24" x14ac:dyDescent="0.25">
      <c r="A479" s="13">
        <v>2022</v>
      </c>
      <c r="B479" s="14" t="s">
        <v>1852</v>
      </c>
      <c r="C479" s="14" t="s">
        <v>1853</v>
      </c>
      <c r="D479" s="14" t="s">
        <v>1854</v>
      </c>
      <c r="E479" s="16">
        <v>44876</v>
      </c>
      <c r="F479" s="14" t="s">
        <v>1855</v>
      </c>
      <c r="G479" s="16">
        <v>44890</v>
      </c>
      <c r="H479" s="13">
        <v>9</v>
      </c>
      <c r="I479" s="13" t="s">
        <v>150</v>
      </c>
      <c r="J479" s="15" t="s">
        <v>1516</v>
      </c>
      <c r="K479" s="24" t="s">
        <v>1856</v>
      </c>
      <c r="L479" s="25">
        <v>2574852</v>
      </c>
      <c r="M479" s="19" t="s">
        <v>1857</v>
      </c>
      <c r="N479" s="20" t="s">
        <v>3787</v>
      </c>
      <c r="O479" s="14" t="s">
        <v>3787</v>
      </c>
      <c r="P479" s="21" t="s">
        <v>3787</v>
      </c>
    </row>
    <row r="480" spans="1:16" ht="36" x14ac:dyDescent="0.25">
      <c r="A480" s="13">
        <v>2022</v>
      </c>
      <c r="B480" s="14" t="s">
        <v>1858</v>
      </c>
      <c r="C480" s="14" t="s">
        <v>1859</v>
      </c>
      <c r="D480" s="14" t="s">
        <v>1860</v>
      </c>
      <c r="E480" s="16">
        <v>44876</v>
      </c>
      <c r="F480" s="14" t="s">
        <v>1861</v>
      </c>
      <c r="G480" s="16">
        <v>44890</v>
      </c>
      <c r="H480" s="13">
        <v>16</v>
      </c>
      <c r="I480" s="13" t="s">
        <v>157</v>
      </c>
      <c r="J480" s="15" t="s">
        <v>1293</v>
      </c>
      <c r="K480" s="24" t="s">
        <v>1862</v>
      </c>
      <c r="L480" s="25">
        <v>23370723</v>
      </c>
      <c r="M480" s="19" t="s">
        <v>1863</v>
      </c>
      <c r="N480" s="20">
        <v>23370723</v>
      </c>
      <c r="O480" s="14" t="s">
        <v>4401</v>
      </c>
      <c r="P480" s="21" t="s">
        <v>4402</v>
      </c>
    </row>
    <row r="481" spans="1:16" ht="24" x14ac:dyDescent="0.25">
      <c r="A481" s="13">
        <v>2022</v>
      </c>
      <c r="B481" s="14" t="s">
        <v>1864</v>
      </c>
      <c r="C481" s="14" t="s">
        <v>1865</v>
      </c>
      <c r="D481" s="14" t="s">
        <v>1866</v>
      </c>
      <c r="E481" s="16">
        <v>44876</v>
      </c>
      <c r="F481" s="14" t="s">
        <v>1867</v>
      </c>
      <c r="G481" s="16">
        <v>44890</v>
      </c>
      <c r="H481" s="13">
        <v>1</v>
      </c>
      <c r="I481" s="13" t="s">
        <v>157</v>
      </c>
      <c r="J481" s="15" t="s">
        <v>1868</v>
      </c>
      <c r="K481" s="24" t="s">
        <v>1869</v>
      </c>
      <c r="L481" s="25">
        <v>22319763</v>
      </c>
      <c r="M481" s="19" t="s">
        <v>1870</v>
      </c>
      <c r="N481" s="20" t="s">
        <v>4403</v>
      </c>
      <c r="O481" s="14" t="s">
        <v>4404</v>
      </c>
      <c r="P481" s="21" t="s">
        <v>4405</v>
      </c>
    </row>
    <row r="482" spans="1:16" ht="48" x14ac:dyDescent="0.25">
      <c r="A482" s="13">
        <v>2022</v>
      </c>
      <c r="B482" s="14" t="s">
        <v>1871</v>
      </c>
      <c r="C482" s="14" t="s">
        <v>1872</v>
      </c>
      <c r="D482" s="14" t="s">
        <v>1873</v>
      </c>
      <c r="E482" s="16">
        <v>44876</v>
      </c>
      <c r="F482" s="14" t="s">
        <v>1874</v>
      </c>
      <c r="G482" s="16">
        <v>44890</v>
      </c>
      <c r="H482" s="13">
        <v>5</v>
      </c>
      <c r="I482" s="13" t="s">
        <v>157</v>
      </c>
      <c r="J482" s="15" t="s">
        <v>1875</v>
      </c>
      <c r="K482" s="24" t="s">
        <v>1876</v>
      </c>
      <c r="L482" s="25">
        <v>14687166</v>
      </c>
      <c r="M482" s="19" t="s">
        <v>1877</v>
      </c>
      <c r="N482" s="20" t="s">
        <v>4406</v>
      </c>
      <c r="O482" s="14" t="s">
        <v>4407</v>
      </c>
      <c r="P482" s="21" t="s">
        <v>4408</v>
      </c>
    </row>
    <row r="483" spans="1:16" ht="24" x14ac:dyDescent="0.25">
      <c r="A483" s="13">
        <v>2022</v>
      </c>
      <c r="B483" s="14" t="s">
        <v>1878</v>
      </c>
      <c r="C483" s="14" t="s">
        <v>1879</v>
      </c>
      <c r="D483" s="14" t="s">
        <v>1880</v>
      </c>
      <c r="E483" s="16">
        <v>44876</v>
      </c>
      <c r="F483" s="14" t="s">
        <v>1881</v>
      </c>
      <c r="G483" s="16">
        <v>44890</v>
      </c>
      <c r="H483" s="13">
        <v>1</v>
      </c>
      <c r="I483" s="13" t="s">
        <v>150</v>
      </c>
      <c r="J483" s="15" t="s">
        <v>1882</v>
      </c>
      <c r="K483" s="24" t="s">
        <v>1883</v>
      </c>
      <c r="L483" s="25">
        <v>7120254</v>
      </c>
      <c r="M483" s="19">
        <v>16.25</v>
      </c>
      <c r="N483" s="20" t="s">
        <v>3787</v>
      </c>
      <c r="O483" s="14" t="s">
        <v>3787</v>
      </c>
      <c r="P483" s="21" t="s">
        <v>3787</v>
      </c>
    </row>
    <row r="484" spans="1:16" x14ac:dyDescent="0.25">
      <c r="A484" s="13">
        <v>2022</v>
      </c>
      <c r="B484" s="14" t="s">
        <v>1884</v>
      </c>
      <c r="C484" s="14" t="s">
        <v>1885</v>
      </c>
      <c r="D484" s="14" t="s">
        <v>1886</v>
      </c>
      <c r="E484" s="16">
        <v>44876</v>
      </c>
      <c r="F484" s="14" t="s">
        <v>1887</v>
      </c>
      <c r="G484" s="16">
        <v>44890</v>
      </c>
      <c r="H484" s="13">
        <v>12</v>
      </c>
      <c r="I484" s="13" t="s">
        <v>157</v>
      </c>
      <c r="J484" s="15" t="s">
        <v>373</v>
      </c>
      <c r="K484" s="24" t="s">
        <v>1888</v>
      </c>
      <c r="L484" s="25">
        <v>5097156</v>
      </c>
      <c r="M484" s="19">
        <v>11.64</v>
      </c>
      <c r="N484" s="20" t="s">
        <v>4409</v>
      </c>
      <c r="O484" s="14" t="s">
        <v>4410</v>
      </c>
      <c r="P484" s="21" t="s">
        <v>4411</v>
      </c>
    </row>
    <row r="485" spans="1:16" ht="36" x14ac:dyDescent="0.25">
      <c r="A485" s="13">
        <v>2022</v>
      </c>
      <c r="B485" s="14" t="s">
        <v>1889</v>
      </c>
      <c r="C485" s="14" t="s">
        <v>1890</v>
      </c>
      <c r="D485" s="14" t="s">
        <v>1891</v>
      </c>
      <c r="E485" s="16">
        <v>44784</v>
      </c>
      <c r="F485" s="14" t="s">
        <v>1892</v>
      </c>
      <c r="G485" s="16">
        <v>44890</v>
      </c>
      <c r="H485" s="13">
        <v>11</v>
      </c>
      <c r="I485" s="13" t="s">
        <v>150</v>
      </c>
      <c r="J485" s="15" t="s">
        <v>363</v>
      </c>
      <c r="K485" s="24" t="s">
        <v>1893</v>
      </c>
      <c r="L485" s="25">
        <v>234876410</v>
      </c>
      <c r="M485" s="19">
        <v>536.36</v>
      </c>
      <c r="N485" s="20" t="s">
        <v>3787</v>
      </c>
      <c r="O485" s="14" t="s">
        <v>3787</v>
      </c>
      <c r="P485" s="21" t="s">
        <v>3787</v>
      </c>
    </row>
    <row r="486" spans="1:16" ht="24" x14ac:dyDescent="0.25">
      <c r="A486" s="13">
        <v>2022</v>
      </c>
      <c r="B486" s="14" t="s">
        <v>1894</v>
      </c>
      <c r="C486" s="14" t="s">
        <v>1895</v>
      </c>
      <c r="D486" s="14" t="s">
        <v>1896</v>
      </c>
      <c r="E486" s="16">
        <v>44815</v>
      </c>
      <c r="F486" s="14" t="s">
        <v>1897</v>
      </c>
      <c r="G486" s="16">
        <v>44894</v>
      </c>
      <c r="H486" s="13">
        <v>16</v>
      </c>
      <c r="I486" s="13" t="s">
        <v>157</v>
      </c>
      <c r="J486" s="15" t="s">
        <v>1369</v>
      </c>
      <c r="K486" s="24" t="s">
        <v>1898</v>
      </c>
      <c r="L486" s="25">
        <v>41188872</v>
      </c>
      <c r="M486" s="19" t="s">
        <v>1899</v>
      </c>
      <c r="N486" s="20">
        <v>41188872</v>
      </c>
      <c r="O486" s="14" t="s">
        <v>4412</v>
      </c>
      <c r="P486" s="21" t="s">
        <v>4284</v>
      </c>
    </row>
    <row r="487" spans="1:16" ht="36" x14ac:dyDescent="0.25">
      <c r="A487" s="13">
        <v>2022</v>
      </c>
      <c r="B487" s="14" t="s">
        <v>1900</v>
      </c>
      <c r="C487" s="14" t="s">
        <v>1901</v>
      </c>
      <c r="D487" s="14" t="s">
        <v>853</v>
      </c>
      <c r="E487" s="16">
        <v>44890</v>
      </c>
      <c r="F487" s="14" t="s">
        <v>1902</v>
      </c>
      <c r="G487" s="16">
        <v>44895</v>
      </c>
      <c r="H487" s="13">
        <v>7</v>
      </c>
      <c r="I487" s="13" t="s">
        <v>157</v>
      </c>
      <c r="J487" s="15" t="s">
        <v>151</v>
      </c>
      <c r="K487" s="24" t="s">
        <v>1903</v>
      </c>
      <c r="L487" s="25">
        <v>35531206</v>
      </c>
      <c r="M487" s="19" t="s">
        <v>1904</v>
      </c>
      <c r="N487" s="20" t="s">
        <v>3787</v>
      </c>
      <c r="O487" s="14" t="s">
        <v>3787</v>
      </c>
      <c r="P487" s="21" t="s">
        <v>3787</v>
      </c>
    </row>
    <row r="488" spans="1:16" ht="24" x14ac:dyDescent="0.25">
      <c r="A488" s="13">
        <v>2022</v>
      </c>
      <c r="B488" s="14" t="s">
        <v>1905</v>
      </c>
      <c r="C488" s="14" t="s">
        <v>1906</v>
      </c>
      <c r="D488" s="14" t="s">
        <v>1907</v>
      </c>
      <c r="E488" s="16">
        <v>44886</v>
      </c>
      <c r="F488" s="14" t="s">
        <v>1908</v>
      </c>
      <c r="G488" s="16">
        <v>44895</v>
      </c>
      <c r="H488" s="13">
        <v>3</v>
      </c>
      <c r="I488" s="13" t="s">
        <v>150</v>
      </c>
      <c r="J488" s="15" t="s">
        <v>268</v>
      </c>
      <c r="K488" s="24" t="s">
        <v>1909</v>
      </c>
      <c r="L488" s="25">
        <v>2566094</v>
      </c>
      <c r="M488" s="19" t="s">
        <v>1910</v>
      </c>
      <c r="N488" s="20" t="s">
        <v>4413</v>
      </c>
      <c r="O488" s="14" t="s">
        <v>4414</v>
      </c>
      <c r="P488" s="21" t="s">
        <v>4279</v>
      </c>
    </row>
    <row r="489" spans="1:16" ht="36" x14ac:dyDescent="0.25">
      <c r="A489" s="13">
        <v>2022</v>
      </c>
      <c r="B489" s="14" t="s">
        <v>1911</v>
      </c>
      <c r="C489" s="14" t="s">
        <v>1912</v>
      </c>
      <c r="D489" s="14" t="s">
        <v>1913</v>
      </c>
      <c r="E489" s="16">
        <v>44894</v>
      </c>
      <c r="F489" s="14" t="s">
        <v>1914</v>
      </c>
      <c r="G489" s="16">
        <v>44896</v>
      </c>
      <c r="H489" s="13">
        <v>10</v>
      </c>
      <c r="I489" s="13" t="s">
        <v>150</v>
      </c>
      <c r="J489" s="15" t="s">
        <v>363</v>
      </c>
      <c r="K489" s="24" t="s">
        <v>1915</v>
      </c>
      <c r="L489" s="25">
        <v>113337265</v>
      </c>
      <c r="M489" s="19" t="s">
        <v>1916</v>
      </c>
      <c r="N489" s="20" t="s">
        <v>3787</v>
      </c>
      <c r="O489" s="14" t="s">
        <v>3787</v>
      </c>
      <c r="P489" s="21" t="s">
        <v>3787</v>
      </c>
    </row>
    <row r="490" spans="1:16" ht="36" x14ac:dyDescent="0.25">
      <c r="A490" s="13">
        <v>2022</v>
      </c>
      <c r="B490" s="14" t="s">
        <v>1917</v>
      </c>
      <c r="C490" s="14" t="s">
        <v>1912</v>
      </c>
      <c r="D490" s="14" t="s">
        <v>1918</v>
      </c>
      <c r="E490" s="16">
        <v>44894</v>
      </c>
      <c r="F490" s="14" t="s">
        <v>1919</v>
      </c>
      <c r="G490" s="16">
        <v>44896</v>
      </c>
      <c r="H490" s="13">
        <v>11</v>
      </c>
      <c r="I490" s="13" t="s">
        <v>157</v>
      </c>
      <c r="J490" s="15" t="s">
        <v>363</v>
      </c>
      <c r="K490" s="24" t="s">
        <v>1915</v>
      </c>
      <c r="L490" s="25">
        <v>209758474</v>
      </c>
      <c r="M490" s="19" t="s">
        <v>1920</v>
      </c>
      <c r="N490" s="20" t="s">
        <v>3787</v>
      </c>
      <c r="O490" s="14" t="s">
        <v>3787</v>
      </c>
      <c r="P490" s="21" t="s">
        <v>3787</v>
      </c>
    </row>
    <row r="491" spans="1:16" ht="36" x14ac:dyDescent="0.25">
      <c r="A491" s="13">
        <v>2022</v>
      </c>
      <c r="B491" s="14" t="s">
        <v>1921</v>
      </c>
      <c r="C491" s="14" t="s">
        <v>1922</v>
      </c>
      <c r="D491" s="14" t="s">
        <v>1923</v>
      </c>
      <c r="E491" s="16">
        <v>44889</v>
      </c>
      <c r="F491" s="14" t="s">
        <v>1924</v>
      </c>
      <c r="G491" s="16">
        <v>44896</v>
      </c>
      <c r="H491" s="13">
        <v>1</v>
      </c>
      <c r="I491" s="13" t="s">
        <v>150</v>
      </c>
      <c r="J491" s="15" t="s">
        <v>363</v>
      </c>
      <c r="K491" s="24" t="s">
        <v>1925</v>
      </c>
      <c r="L491" s="25">
        <v>10273133</v>
      </c>
      <c r="M491" s="19" t="s">
        <v>1926</v>
      </c>
      <c r="N491" s="20" t="s">
        <v>3787</v>
      </c>
      <c r="O491" s="14" t="s">
        <v>3787</v>
      </c>
      <c r="P491" s="21" t="s">
        <v>3787</v>
      </c>
    </row>
    <row r="492" spans="1:16" ht="36" x14ac:dyDescent="0.25">
      <c r="A492" s="13">
        <v>2022</v>
      </c>
      <c r="B492" s="14" t="s">
        <v>1927</v>
      </c>
      <c r="C492" s="14" t="s">
        <v>1928</v>
      </c>
      <c r="D492" s="14" t="s">
        <v>1929</v>
      </c>
      <c r="E492" s="16">
        <v>44882</v>
      </c>
      <c r="F492" s="14" t="s">
        <v>1930</v>
      </c>
      <c r="G492" s="16">
        <v>44896</v>
      </c>
      <c r="H492" s="13">
        <v>6</v>
      </c>
      <c r="I492" s="13" t="s">
        <v>150</v>
      </c>
      <c r="J492" s="15" t="s">
        <v>363</v>
      </c>
      <c r="K492" s="24" t="s">
        <v>1931</v>
      </c>
      <c r="L492" s="25">
        <v>44021347</v>
      </c>
      <c r="M492" s="19" t="s">
        <v>1932</v>
      </c>
      <c r="N492" s="20" t="s">
        <v>3787</v>
      </c>
      <c r="O492" s="14" t="s">
        <v>3787</v>
      </c>
      <c r="P492" s="21" t="s">
        <v>3787</v>
      </c>
    </row>
    <row r="493" spans="1:16" ht="36" x14ac:dyDescent="0.25">
      <c r="A493" s="13">
        <v>2022</v>
      </c>
      <c r="B493" s="14" t="s">
        <v>1933</v>
      </c>
      <c r="C493" s="14" t="s">
        <v>1934</v>
      </c>
      <c r="D493" s="14" t="s">
        <v>1935</v>
      </c>
      <c r="E493" s="16">
        <v>44861</v>
      </c>
      <c r="F493" s="14" t="s">
        <v>1936</v>
      </c>
      <c r="G493" s="16">
        <v>44896</v>
      </c>
      <c r="H493" s="13">
        <v>11</v>
      </c>
      <c r="I493" s="13" t="s">
        <v>150</v>
      </c>
      <c r="J493" s="15" t="s">
        <v>363</v>
      </c>
      <c r="K493" s="24" t="s">
        <v>1937</v>
      </c>
      <c r="L493" s="25">
        <v>14740090</v>
      </c>
      <c r="M493" s="19" t="s">
        <v>1938</v>
      </c>
      <c r="N493" s="20" t="s">
        <v>4415</v>
      </c>
      <c r="O493" s="14" t="s">
        <v>4416</v>
      </c>
      <c r="P493" s="21" t="s">
        <v>4123</v>
      </c>
    </row>
    <row r="494" spans="1:16" ht="36" x14ac:dyDescent="0.25">
      <c r="A494" s="13">
        <v>2022</v>
      </c>
      <c r="B494" s="14" t="s">
        <v>1939</v>
      </c>
      <c r="C494" s="14" t="s">
        <v>1940</v>
      </c>
      <c r="D494" s="14" t="s">
        <v>1941</v>
      </c>
      <c r="E494" s="16">
        <v>44894</v>
      </c>
      <c r="F494" s="14" t="s">
        <v>1942</v>
      </c>
      <c r="G494" s="16">
        <v>44908</v>
      </c>
      <c r="H494" s="13">
        <v>5</v>
      </c>
      <c r="I494" s="13" t="s">
        <v>150</v>
      </c>
      <c r="J494" s="15" t="s">
        <v>363</v>
      </c>
      <c r="K494" s="24" t="s">
        <v>1943</v>
      </c>
      <c r="L494" s="25">
        <v>23786728</v>
      </c>
      <c r="M494" s="19" t="s">
        <v>1944</v>
      </c>
      <c r="N494" s="20" t="s">
        <v>3787</v>
      </c>
      <c r="O494" s="14" t="s">
        <v>3787</v>
      </c>
      <c r="P494" s="21" t="s">
        <v>3787</v>
      </c>
    </row>
    <row r="495" spans="1:16" ht="24" x14ac:dyDescent="0.25">
      <c r="A495" s="13">
        <v>2022</v>
      </c>
      <c r="B495" s="14" t="s">
        <v>1945</v>
      </c>
      <c r="C495" s="14" t="s">
        <v>1946</v>
      </c>
      <c r="D495" s="14" t="s">
        <v>1947</v>
      </c>
      <c r="E495" s="16">
        <v>44886</v>
      </c>
      <c r="F495" s="14" t="s">
        <v>1948</v>
      </c>
      <c r="G495" s="16">
        <v>44909</v>
      </c>
      <c r="H495" s="13">
        <v>6</v>
      </c>
      <c r="I495" s="13" t="s">
        <v>150</v>
      </c>
      <c r="J495" s="15" t="s">
        <v>268</v>
      </c>
      <c r="K495" s="24" t="s">
        <v>1949</v>
      </c>
      <c r="L495" s="25">
        <v>2460998</v>
      </c>
      <c r="M495" s="19" t="s">
        <v>1950</v>
      </c>
      <c r="N495" s="20" t="s">
        <v>4417</v>
      </c>
      <c r="O495" s="14" t="s">
        <v>4418</v>
      </c>
      <c r="P495" s="21" t="s">
        <v>4419</v>
      </c>
    </row>
    <row r="496" spans="1:16" ht="36" x14ac:dyDescent="0.25">
      <c r="A496" s="13">
        <v>2022</v>
      </c>
      <c r="B496" s="14" t="s">
        <v>1951</v>
      </c>
      <c r="C496" s="14" t="s">
        <v>1952</v>
      </c>
      <c r="D496" s="14" t="s">
        <v>1953</v>
      </c>
      <c r="E496" s="16">
        <v>44886</v>
      </c>
      <c r="F496" s="14" t="s">
        <v>1954</v>
      </c>
      <c r="G496" s="16">
        <v>44917</v>
      </c>
      <c r="H496" s="13">
        <v>11</v>
      </c>
      <c r="I496" s="13" t="s">
        <v>150</v>
      </c>
      <c r="J496" s="15" t="s">
        <v>363</v>
      </c>
      <c r="K496" s="24" t="s">
        <v>1955</v>
      </c>
      <c r="L496" s="25">
        <v>7304172</v>
      </c>
      <c r="M496" s="19" t="s">
        <v>1956</v>
      </c>
      <c r="N496" s="20" t="s">
        <v>3787</v>
      </c>
      <c r="O496" s="14" t="s">
        <v>3787</v>
      </c>
      <c r="P496" s="21" t="s">
        <v>3787</v>
      </c>
    </row>
    <row r="497" spans="1:16" ht="36" x14ac:dyDescent="0.25">
      <c r="A497" s="13">
        <v>2022</v>
      </c>
      <c r="B497" s="14" t="s">
        <v>1957</v>
      </c>
      <c r="C497" s="14" t="s">
        <v>1958</v>
      </c>
      <c r="D497" s="14" t="s">
        <v>1959</v>
      </c>
      <c r="E497" s="16">
        <v>44910</v>
      </c>
      <c r="F497" s="14" t="s">
        <v>1960</v>
      </c>
      <c r="G497" s="16">
        <v>44922</v>
      </c>
      <c r="H497" s="13">
        <v>10</v>
      </c>
      <c r="I497" s="13" t="s">
        <v>157</v>
      </c>
      <c r="J497" s="15" t="s">
        <v>1961</v>
      </c>
      <c r="K497" s="24" t="s">
        <v>1962</v>
      </c>
      <c r="L497" s="25">
        <v>958852114</v>
      </c>
      <c r="M497" s="19" t="s">
        <v>1963</v>
      </c>
      <c r="N497" s="20" t="s">
        <v>3787</v>
      </c>
      <c r="O497" s="14" t="s">
        <v>3787</v>
      </c>
      <c r="P497" s="21" t="s">
        <v>3787</v>
      </c>
    </row>
    <row r="498" spans="1:16" ht="36" x14ac:dyDescent="0.25">
      <c r="A498" s="13">
        <v>2022</v>
      </c>
      <c r="B498" s="14" t="s">
        <v>1964</v>
      </c>
      <c r="C498" s="14" t="s">
        <v>1965</v>
      </c>
      <c r="D498" s="14" t="s">
        <v>1966</v>
      </c>
      <c r="E498" s="16">
        <v>44923</v>
      </c>
      <c r="F498" s="14" t="s">
        <v>1967</v>
      </c>
      <c r="G498" s="16">
        <v>44925</v>
      </c>
      <c r="H498" s="13">
        <v>17</v>
      </c>
      <c r="I498" s="13" t="s">
        <v>150</v>
      </c>
      <c r="J498" s="15" t="s">
        <v>1968</v>
      </c>
      <c r="K498" s="24" t="s">
        <v>1969</v>
      </c>
      <c r="L498" s="25">
        <v>9441124</v>
      </c>
      <c r="M498" s="19" t="s">
        <v>1970</v>
      </c>
      <c r="N498" s="20" t="s">
        <v>4420</v>
      </c>
      <c r="O498" s="14" t="s">
        <v>4421</v>
      </c>
      <c r="P498" s="21" t="s">
        <v>4422</v>
      </c>
    </row>
    <row r="499" spans="1:16" ht="24" x14ac:dyDescent="0.25">
      <c r="A499" s="13">
        <v>2022</v>
      </c>
      <c r="B499" s="14" t="s">
        <v>1971</v>
      </c>
      <c r="C499" s="14" t="s">
        <v>1972</v>
      </c>
      <c r="D499" s="14" t="s">
        <v>1973</v>
      </c>
      <c r="E499" s="16">
        <v>44924</v>
      </c>
      <c r="F499" s="14" t="s">
        <v>1974</v>
      </c>
      <c r="G499" s="16">
        <v>44925</v>
      </c>
      <c r="H499" s="13">
        <v>7</v>
      </c>
      <c r="I499" s="13" t="s">
        <v>157</v>
      </c>
      <c r="J499" s="15" t="s">
        <v>583</v>
      </c>
      <c r="K499" s="24" t="s">
        <v>1975</v>
      </c>
      <c r="L499" s="25">
        <v>3361968355</v>
      </c>
      <c r="M499" s="19" t="s">
        <v>1976</v>
      </c>
      <c r="N499" s="20" t="s">
        <v>3787</v>
      </c>
      <c r="O499" s="14" t="s">
        <v>3787</v>
      </c>
      <c r="P499" s="21" t="s">
        <v>3787</v>
      </c>
    </row>
    <row r="500" spans="1:16" ht="228" x14ac:dyDescent="0.25">
      <c r="A500" s="13">
        <v>2021</v>
      </c>
      <c r="B500" s="14" t="s">
        <v>1977</v>
      </c>
      <c r="C500" s="14" t="s">
        <v>1978</v>
      </c>
      <c r="D500" s="14" t="s">
        <v>1979</v>
      </c>
      <c r="E500" s="16">
        <v>44002</v>
      </c>
      <c r="F500" s="13">
        <v>26</v>
      </c>
      <c r="G500" s="16">
        <v>44204</v>
      </c>
      <c r="H500" s="13">
        <v>13</v>
      </c>
      <c r="I500" s="13" t="s">
        <v>150</v>
      </c>
      <c r="J500" s="15" t="s">
        <v>363</v>
      </c>
      <c r="K500" s="15" t="s">
        <v>1980</v>
      </c>
      <c r="L500" s="18">
        <v>8612509</v>
      </c>
      <c r="M500" s="19" t="s">
        <v>1981</v>
      </c>
      <c r="N500" s="20" t="s">
        <v>4441</v>
      </c>
      <c r="O500" s="14" t="s">
        <v>4442</v>
      </c>
      <c r="P500" s="21" t="s">
        <v>4443</v>
      </c>
    </row>
    <row r="501" spans="1:16" x14ac:dyDescent="0.25">
      <c r="A501" s="13">
        <v>2021</v>
      </c>
      <c r="B501" s="14" t="s">
        <v>1982</v>
      </c>
      <c r="C501" s="14" t="s">
        <v>1983</v>
      </c>
      <c r="D501" s="14" t="s">
        <v>1984</v>
      </c>
      <c r="E501" s="16">
        <v>44144</v>
      </c>
      <c r="F501" s="13">
        <v>59</v>
      </c>
      <c r="G501" s="16">
        <v>44208</v>
      </c>
      <c r="H501" s="13">
        <v>13</v>
      </c>
      <c r="I501" s="13" t="s">
        <v>157</v>
      </c>
      <c r="J501" s="15" t="s">
        <v>1985</v>
      </c>
      <c r="K501" s="13" t="s">
        <v>1986</v>
      </c>
      <c r="L501" s="18">
        <v>3132777</v>
      </c>
      <c r="M501" s="19" t="s">
        <v>1091</v>
      </c>
      <c r="N501" s="20" t="s">
        <v>4220</v>
      </c>
      <c r="O501" s="14" t="s">
        <v>4444</v>
      </c>
      <c r="P501" s="21" t="s">
        <v>4445</v>
      </c>
    </row>
    <row r="502" spans="1:16" ht="24" x14ac:dyDescent="0.25">
      <c r="A502" s="13">
        <v>2021</v>
      </c>
      <c r="B502" s="14" t="s">
        <v>1987</v>
      </c>
      <c r="C502" s="14" t="s">
        <v>1988</v>
      </c>
      <c r="D502" s="14" t="s">
        <v>1989</v>
      </c>
      <c r="E502" s="16">
        <v>43843</v>
      </c>
      <c r="F502" s="13">
        <v>72</v>
      </c>
      <c r="G502" s="16">
        <v>44209</v>
      </c>
      <c r="H502" s="13">
        <v>2</v>
      </c>
      <c r="I502" s="13" t="s">
        <v>157</v>
      </c>
      <c r="J502" s="15" t="s">
        <v>1990</v>
      </c>
      <c r="K502" s="13" t="s">
        <v>1991</v>
      </c>
      <c r="L502" s="18">
        <v>6899799</v>
      </c>
      <c r="M502" s="19" t="s">
        <v>1992</v>
      </c>
      <c r="N502" s="20" t="s">
        <v>4446</v>
      </c>
      <c r="O502" s="14" t="s">
        <v>4447</v>
      </c>
      <c r="P502" s="21" t="s">
        <v>4448</v>
      </c>
    </row>
    <row r="503" spans="1:16" x14ac:dyDescent="0.25">
      <c r="A503" s="13">
        <v>2021</v>
      </c>
      <c r="B503" s="14" t="s">
        <v>1993</v>
      </c>
      <c r="C503" s="14" t="s">
        <v>1994</v>
      </c>
      <c r="D503" s="14" t="s">
        <v>1995</v>
      </c>
      <c r="E503" s="16">
        <v>44216</v>
      </c>
      <c r="F503" s="13">
        <v>158</v>
      </c>
      <c r="G503" s="16">
        <v>44217</v>
      </c>
      <c r="H503" s="13">
        <v>11</v>
      </c>
      <c r="I503" s="13" t="s">
        <v>150</v>
      </c>
      <c r="J503" s="15" t="s">
        <v>1180</v>
      </c>
      <c r="K503" s="13" t="s">
        <v>1996</v>
      </c>
      <c r="L503" s="18">
        <v>77147059</v>
      </c>
      <c r="M503" s="19" t="s">
        <v>1997</v>
      </c>
      <c r="N503" s="20">
        <v>3878976</v>
      </c>
      <c r="O503" s="14" t="s">
        <v>4449</v>
      </c>
      <c r="P503" s="21" t="s">
        <v>4450</v>
      </c>
    </row>
    <row r="504" spans="1:16" x14ac:dyDescent="0.25">
      <c r="A504" s="13">
        <v>2021</v>
      </c>
      <c r="B504" s="14" t="s">
        <v>1998</v>
      </c>
      <c r="C504" s="14" t="s">
        <v>1999</v>
      </c>
      <c r="D504" s="14" t="s">
        <v>207</v>
      </c>
      <c r="E504" s="16">
        <v>44209</v>
      </c>
      <c r="F504" s="13">
        <v>165</v>
      </c>
      <c r="G504" s="16">
        <v>44218</v>
      </c>
      <c r="H504" s="13">
        <v>12</v>
      </c>
      <c r="I504" s="13" t="s">
        <v>150</v>
      </c>
      <c r="J504" s="15" t="s">
        <v>1180</v>
      </c>
      <c r="K504" s="13" t="s">
        <v>2000</v>
      </c>
      <c r="L504" s="18">
        <v>598342</v>
      </c>
      <c r="M504" s="19" t="s">
        <v>2001</v>
      </c>
      <c r="N504" s="20" t="s">
        <v>3787</v>
      </c>
      <c r="O504" s="14" t="s">
        <v>3787</v>
      </c>
      <c r="P504" s="21" t="s">
        <v>3787</v>
      </c>
    </row>
    <row r="505" spans="1:16" x14ac:dyDescent="0.25">
      <c r="A505" s="13">
        <v>2021</v>
      </c>
      <c r="B505" s="14" t="s">
        <v>2002</v>
      </c>
      <c r="C505" s="14" t="s">
        <v>1999</v>
      </c>
      <c r="D505" s="14" t="s">
        <v>2003</v>
      </c>
      <c r="E505" s="16">
        <v>44209</v>
      </c>
      <c r="F505" s="13">
        <v>166</v>
      </c>
      <c r="G505" s="16">
        <v>44218</v>
      </c>
      <c r="H505" s="13">
        <v>1</v>
      </c>
      <c r="I505" s="13" t="s">
        <v>150</v>
      </c>
      <c r="J505" s="15" t="s">
        <v>1180</v>
      </c>
      <c r="K505" s="13" t="s">
        <v>2004</v>
      </c>
      <c r="L505" s="18">
        <v>598342</v>
      </c>
      <c r="M505" s="19" t="s">
        <v>991</v>
      </c>
      <c r="N505" s="20" t="s">
        <v>3787</v>
      </c>
      <c r="O505" s="14" t="s">
        <v>3787</v>
      </c>
      <c r="P505" s="21" t="s">
        <v>3787</v>
      </c>
    </row>
    <row r="506" spans="1:16" x14ac:dyDescent="0.25">
      <c r="A506" s="13">
        <v>2021</v>
      </c>
      <c r="B506" s="14" t="s">
        <v>2005</v>
      </c>
      <c r="C506" s="14" t="s">
        <v>2006</v>
      </c>
      <c r="D506" s="14" t="s">
        <v>2007</v>
      </c>
      <c r="E506" s="16">
        <v>44217</v>
      </c>
      <c r="F506" s="13">
        <v>169</v>
      </c>
      <c r="G506" s="16">
        <v>44218</v>
      </c>
      <c r="H506" s="13">
        <v>13</v>
      </c>
      <c r="I506" s="13" t="s">
        <v>150</v>
      </c>
      <c r="J506" s="15" t="s">
        <v>1180</v>
      </c>
      <c r="K506" s="13" t="s">
        <v>2008</v>
      </c>
      <c r="L506" s="18">
        <v>615023</v>
      </c>
      <c r="M506" s="19" t="s">
        <v>991</v>
      </c>
      <c r="N506" s="20" t="s">
        <v>4451</v>
      </c>
      <c r="O506" s="14" t="s">
        <v>4452</v>
      </c>
      <c r="P506" s="21" t="s">
        <v>4453</v>
      </c>
    </row>
    <row r="507" spans="1:16" x14ac:dyDescent="0.25">
      <c r="A507" s="13">
        <v>2021</v>
      </c>
      <c r="B507" s="14" t="s">
        <v>2009</v>
      </c>
      <c r="C507" s="14" t="s">
        <v>2010</v>
      </c>
      <c r="D507" s="14" t="s">
        <v>2011</v>
      </c>
      <c r="E507" s="16">
        <v>44217</v>
      </c>
      <c r="F507" s="13">
        <v>179</v>
      </c>
      <c r="G507" s="16">
        <v>44220</v>
      </c>
      <c r="H507" s="13">
        <v>13</v>
      </c>
      <c r="I507" s="13" t="s">
        <v>150</v>
      </c>
      <c r="J507" s="15" t="s">
        <v>1180</v>
      </c>
      <c r="K507" s="13" t="s">
        <v>2012</v>
      </c>
      <c r="L507" s="18">
        <v>2753952</v>
      </c>
      <c r="M507" s="19" t="s">
        <v>2013</v>
      </c>
      <c r="N507" s="20" t="s">
        <v>4454</v>
      </c>
      <c r="O507" s="14" t="s">
        <v>4455</v>
      </c>
      <c r="P507" s="21" t="s">
        <v>4456</v>
      </c>
    </row>
    <row r="508" spans="1:16" ht="36" x14ac:dyDescent="0.25">
      <c r="A508" s="13">
        <v>2021</v>
      </c>
      <c r="B508" s="14" t="s">
        <v>2015</v>
      </c>
      <c r="C508" s="14" t="s">
        <v>2016</v>
      </c>
      <c r="D508" s="14" t="s">
        <v>2017</v>
      </c>
      <c r="E508" s="16">
        <v>44195</v>
      </c>
      <c r="F508" s="13">
        <v>224</v>
      </c>
      <c r="G508" s="16">
        <v>44222</v>
      </c>
      <c r="H508" s="13">
        <v>10</v>
      </c>
      <c r="I508" s="13" t="s">
        <v>157</v>
      </c>
      <c r="J508" s="15" t="s">
        <v>151</v>
      </c>
      <c r="K508" s="13" t="s">
        <v>2018</v>
      </c>
      <c r="L508" s="18">
        <v>14523411</v>
      </c>
      <c r="M508" s="19" t="s">
        <v>2019</v>
      </c>
      <c r="N508" s="20" t="s">
        <v>4457</v>
      </c>
      <c r="O508" s="14" t="s">
        <v>4458</v>
      </c>
      <c r="P508" s="21" t="s">
        <v>4459</v>
      </c>
    </row>
    <row r="509" spans="1:16" ht="36" x14ac:dyDescent="0.25">
      <c r="A509" s="13">
        <v>2021</v>
      </c>
      <c r="B509" s="14" t="s">
        <v>2020</v>
      </c>
      <c r="C509" s="14" t="s">
        <v>2021</v>
      </c>
      <c r="D509" s="14" t="s">
        <v>2022</v>
      </c>
      <c r="E509" s="16">
        <v>44198</v>
      </c>
      <c r="F509" s="13">
        <v>351</v>
      </c>
      <c r="G509" s="16">
        <v>44228</v>
      </c>
      <c r="H509" s="13">
        <v>5</v>
      </c>
      <c r="I509" s="13" t="s">
        <v>157</v>
      </c>
      <c r="J509" s="15" t="s">
        <v>2023</v>
      </c>
      <c r="K509" s="13" t="s">
        <v>2024</v>
      </c>
      <c r="L509" s="18">
        <v>43436062</v>
      </c>
      <c r="M509" s="19" t="s">
        <v>2025</v>
      </c>
      <c r="N509" s="20" t="s">
        <v>3787</v>
      </c>
      <c r="O509" s="14" t="s">
        <v>3787</v>
      </c>
      <c r="P509" s="21" t="s">
        <v>3787</v>
      </c>
    </row>
    <row r="510" spans="1:16" ht="60" x14ac:dyDescent="0.25">
      <c r="A510" s="13">
        <v>2021</v>
      </c>
      <c r="B510" s="14" t="s">
        <v>2026</v>
      </c>
      <c r="C510" s="14" t="s">
        <v>2021</v>
      </c>
      <c r="D510" s="14" t="s">
        <v>2027</v>
      </c>
      <c r="E510" s="16">
        <v>44224</v>
      </c>
      <c r="F510" s="13">
        <v>352</v>
      </c>
      <c r="G510" s="16">
        <v>44228</v>
      </c>
      <c r="H510" s="13">
        <v>5</v>
      </c>
      <c r="I510" s="13" t="s">
        <v>157</v>
      </c>
      <c r="J510" s="15" t="s">
        <v>2028</v>
      </c>
      <c r="K510" s="13" t="s">
        <v>2024</v>
      </c>
      <c r="L510" s="18">
        <v>634243</v>
      </c>
      <c r="M510" s="19" t="s">
        <v>2001</v>
      </c>
      <c r="N510" s="20" t="s">
        <v>3787</v>
      </c>
      <c r="O510" s="14" t="s">
        <v>3787</v>
      </c>
      <c r="P510" s="21" t="s">
        <v>3787</v>
      </c>
    </row>
    <row r="511" spans="1:16" ht="36" x14ac:dyDescent="0.25">
      <c r="A511" s="13">
        <v>2021</v>
      </c>
      <c r="B511" s="14" t="s">
        <v>2029</v>
      </c>
      <c r="C511" s="14" t="s">
        <v>2030</v>
      </c>
      <c r="D511" s="14" t="s">
        <v>2031</v>
      </c>
      <c r="E511" s="16">
        <v>44214</v>
      </c>
      <c r="F511" s="13">
        <v>357</v>
      </c>
      <c r="G511" s="16">
        <v>44231</v>
      </c>
      <c r="H511" s="13">
        <v>8</v>
      </c>
      <c r="I511" s="13" t="s">
        <v>150</v>
      </c>
      <c r="J511" s="15" t="s">
        <v>363</v>
      </c>
      <c r="K511" s="13" t="s">
        <v>2032</v>
      </c>
      <c r="L511" s="18">
        <v>4714215</v>
      </c>
      <c r="M511" s="19" t="s">
        <v>1012</v>
      </c>
      <c r="N511" s="20" t="s">
        <v>3787</v>
      </c>
      <c r="O511" s="14" t="s">
        <v>3787</v>
      </c>
      <c r="P511" s="21" t="s">
        <v>3787</v>
      </c>
    </row>
    <row r="512" spans="1:16" ht="36" x14ac:dyDescent="0.25">
      <c r="A512" s="13">
        <v>2021</v>
      </c>
      <c r="B512" s="14" t="s">
        <v>2033</v>
      </c>
      <c r="C512" s="14" t="s">
        <v>2034</v>
      </c>
      <c r="D512" s="14" t="s">
        <v>2035</v>
      </c>
      <c r="E512" s="16">
        <v>44210</v>
      </c>
      <c r="F512" s="13">
        <v>358</v>
      </c>
      <c r="G512" s="16">
        <v>44231</v>
      </c>
      <c r="H512" s="13">
        <v>8</v>
      </c>
      <c r="I512" s="13" t="s">
        <v>150</v>
      </c>
      <c r="J512" s="15" t="s">
        <v>363</v>
      </c>
      <c r="K512" s="13" t="s">
        <v>2036</v>
      </c>
      <c r="L512" s="18">
        <v>598342</v>
      </c>
      <c r="M512" s="19" t="s">
        <v>2001</v>
      </c>
      <c r="N512" s="20" t="s">
        <v>3787</v>
      </c>
      <c r="O512" s="14" t="s">
        <v>3787</v>
      </c>
      <c r="P512" s="21" t="s">
        <v>3787</v>
      </c>
    </row>
    <row r="513" spans="1:16" x14ac:dyDescent="0.25">
      <c r="A513" s="13">
        <v>2021</v>
      </c>
      <c r="B513" s="14" t="s">
        <v>2037</v>
      </c>
      <c r="C513" s="14" t="s">
        <v>2038</v>
      </c>
      <c r="D513" s="14" t="s">
        <v>2039</v>
      </c>
      <c r="E513" s="16">
        <v>44220</v>
      </c>
      <c r="F513" s="13">
        <v>364</v>
      </c>
      <c r="G513" s="16">
        <v>44232</v>
      </c>
      <c r="H513" s="13">
        <v>8</v>
      </c>
      <c r="I513" s="13" t="s">
        <v>150</v>
      </c>
      <c r="J513" s="15" t="s">
        <v>1180</v>
      </c>
      <c r="K513" s="13" t="s">
        <v>2040</v>
      </c>
      <c r="L513" s="18">
        <v>15971401</v>
      </c>
      <c r="M513" s="19" t="s">
        <v>2041</v>
      </c>
      <c r="N513" s="20" t="s">
        <v>4460</v>
      </c>
      <c r="O513" s="14" t="s">
        <v>4461</v>
      </c>
      <c r="P513" s="21" t="s">
        <v>4462</v>
      </c>
    </row>
    <row r="514" spans="1:16" ht="60" x14ac:dyDescent="0.25">
      <c r="A514" s="13">
        <v>2021</v>
      </c>
      <c r="B514" s="14" t="s">
        <v>2042</v>
      </c>
      <c r="C514" s="14" t="s">
        <v>2043</v>
      </c>
      <c r="D514" s="14" t="s">
        <v>2044</v>
      </c>
      <c r="E514" s="16">
        <v>44238</v>
      </c>
      <c r="F514" s="13">
        <v>467</v>
      </c>
      <c r="G514" s="16">
        <v>44239</v>
      </c>
      <c r="H514" s="13">
        <v>10</v>
      </c>
      <c r="I514" s="13" t="s">
        <v>157</v>
      </c>
      <c r="J514" s="15" t="s">
        <v>2045</v>
      </c>
      <c r="K514" s="13" t="s">
        <v>2046</v>
      </c>
      <c r="L514" s="18">
        <v>6496189</v>
      </c>
      <c r="M514" s="19" t="s">
        <v>2047</v>
      </c>
      <c r="N514" s="20" t="s">
        <v>4463</v>
      </c>
      <c r="O514" s="14" t="s">
        <v>4464</v>
      </c>
      <c r="P514" s="21" t="s">
        <v>4465</v>
      </c>
    </row>
    <row r="515" spans="1:16" ht="84" x14ac:dyDescent="0.25">
      <c r="A515" s="13">
        <v>2021</v>
      </c>
      <c r="B515" s="14" t="s">
        <v>2048</v>
      </c>
      <c r="C515" s="14" t="s">
        <v>2049</v>
      </c>
      <c r="D515" s="14" t="s">
        <v>2050</v>
      </c>
      <c r="E515" s="16">
        <v>44217</v>
      </c>
      <c r="F515" s="13">
        <v>474</v>
      </c>
      <c r="G515" s="16">
        <v>44242</v>
      </c>
      <c r="H515" s="13">
        <v>11</v>
      </c>
      <c r="I515" s="13" t="s">
        <v>157</v>
      </c>
      <c r="J515" s="15" t="s">
        <v>2051</v>
      </c>
      <c r="K515" s="13" t="s">
        <v>2052</v>
      </c>
      <c r="L515" s="18">
        <v>19001916</v>
      </c>
      <c r="M515" s="19" t="s">
        <v>2053</v>
      </c>
      <c r="N515" s="20" t="s">
        <v>3787</v>
      </c>
      <c r="O515" s="14" t="s">
        <v>3787</v>
      </c>
      <c r="P515" s="21" t="s">
        <v>3787</v>
      </c>
    </row>
    <row r="516" spans="1:16" ht="36" x14ac:dyDescent="0.25">
      <c r="A516" s="13">
        <v>2021</v>
      </c>
      <c r="B516" s="14" t="s">
        <v>2055</v>
      </c>
      <c r="C516" s="14" t="s">
        <v>2056</v>
      </c>
      <c r="D516" s="14" t="s">
        <v>2057</v>
      </c>
      <c r="E516" s="16">
        <v>44209</v>
      </c>
      <c r="F516" s="13">
        <v>550</v>
      </c>
      <c r="G516" s="16">
        <v>44253</v>
      </c>
      <c r="H516" s="13">
        <v>2</v>
      </c>
      <c r="I516" s="13" t="s">
        <v>157</v>
      </c>
      <c r="J516" s="15" t="s">
        <v>2058</v>
      </c>
      <c r="K516" s="13" t="s">
        <v>2059</v>
      </c>
      <c r="L516" s="18">
        <v>3553793</v>
      </c>
      <c r="M516" s="19" t="s">
        <v>2060</v>
      </c>
      <c r="N516" s="20" t="s">
        <v>4466</v>
      </c>
      <c r="O516" s="14" t="s">
        <v>4467</v>
      </c>
      <c r="P516" s="21" t="s">
        <v>4468</v>
      </c>
    </row>
    <row r="517" spans="1:16" ht="36" x14ac:dyDescent="0.25">
      <c r="A517" s="13">
        <v>2021</v>
      </c>
      <c r="B517" s="14" t="s">
        <v>2061</v>
      </c>
      <c r="C517" s="14" t="s">
        <v>2062</v>
      </c>
      <c r="D517" s="14" t="s">
        <v>2063</v>
      </c>
      <c r="E517" s="16">
        <v>44217</v>
      </c>
      <c r="F517" s="13">
        <v>568</v>
      </c>
      <c r="G517" s="16">
        <v>44255</v>
      </c>
      <c r="H517" s="13">
        <v>2</v>
      </c>
      <c r="I517" s="13" t="s">
        <v>150</v>
      </c>
      <c r="J517" s="15" t="s">
        <v>363</v>
      </c>
      <c r="K517" s="13" t="s">
        <v>2064</v>
      </c>
      <c r="L517" s="18">
        <v>1160422</v>
      </c>
      <c r="M517" s="19" t="s">
        <v>2065</v>
      </c>
      <c r="N517" s="20" t="s">
        <v>3787</v>
      </c>
      <c r="O517" s="14" t="s">
        <v>3787</v>
      </c>
      <c r="P517" s="21" t="s">
        <v>3787</v>
      </c>
    </row>
    <row r="518" spans="1:16" ht="36" x14ac:dyDescent="0.25">
      <c r="A518" s="13">
        <v>2021</v>
      </c>
      <c r="B518" s="14" t="s">
        <v>2066</v>
      </c>
      <c r="C518" s="14" t="s">
        <v>2062</v>
      </c>
      <c r="D518" s="14" t="s">
        <v>2067</v>
      </c>
      <c r="E518" s="16">
        <v>44220</v>
      </c>
      <c r="F518" s="13">
        <v>569</v>
      </c>
      <c r="G518" s="16">
        <v>44255</v>
      </c>
      <c r="H518" s="13">
        <v>2</v>
      </c>
      <c r="I518" s="13" t="s">
        <v>150</v>
      </c>
      <c r="J518" s="15" t="s">
        <v>363</v>
      </c>
      <c r="K518" s="13" t="s">
        <v>2068</v>
      </c>
      <c r="L518" s="18">
        <v>1813159</v>
      </c>
      <c r="M518" s="19" t="s">
        <v>13</v>
      </c>
      <c r="N518" s="20" t="s">
        <v>3787</v>
      </c>
      <c r="O518" s="14" t="s">
        <v>3787</v>
      </c>
      <c r="P518" s="21" t="s">
        <v>3787</v>
      </c>
    </row>
    <row r="519" spans="1:16" ht="36" x14ac:dyDescent="0.25">
      <c r="A519" s="13">
        <v>2021</v>
      </c>
      <c r="B519" s="14" t="s">
        <v>2069</v>
      </c>
      <c r="C519" s="14" t="s">
        <v>2070</v>
      </c>
      <c r="D519" s="14" t="s">
        <v>2071</v>
      </c>
      <c r="E519" s="16">
        <v>44086</v>
      </c>
      <c r="F519" s="13">
        <v>573</v>
      </c>
      <c r="G519" s="16">
        <v>44256</v>
      </c>
      <c r="H519" s="13">
        <v>11</v>
      </c>
      <c r="I519" s="13" t="s">
        <v>150</v>
      </c>
      <c r="J519" s="15" t="s">
        <v>363</v>
      </c>
      <c r="K519" s="13" t="s">
        <v>2072</v>
      </c>
      <c r="L519" s="18">
        <v>131884186</v>
      </c>
      <c r="M519" s="19" t="s">
        <v>2073</v>
      </c>
      <c r="N519" s="20" t="s">
        <v>3787</v>
      </c>
      <c r="O519" s="14" t="s">
        <v>3787</v>
      </c>
      <c r="P519" s="21" t="s">
        <v>3787</v>
      </c>
    </row>
    <row r="520" spans="1:16" ht="36" x14ac:dyDescent="0.25">
      <c r="A520" s="13">
        <v>2021</v>
      </c>
      <c r="B520" s="14" t="s">
        <v>2074</v>
      </c>
      <c r="C520" s="14" t="s">
        <v>2075</v>
      </c>
      <c r="D520" s="14" t="s">
        <v>2076</v>
      </c>
      <c r="E520" s="16">
        <v>44256</v>
      </c>
      <c r="F520" s="13">
        <v>574</v>
      </c>
      <c r="G520" s="16">
        <v>44256</v>
      </c>
      <c r="H520" s="13">
        <v>18</v>
      </c>
      <c r="I520" s="13" t="s">
        <v>157</v>
      </c>
      <c r="J520" s="15" t="s">
        <v>2077</v>
      </c>
      <c r="K520" s="13" t="s">
        <v>2078</v>
      </c>
      <c r="L520" s="18">
        <v>615023</v>
      </c>
      <c r="M520" s="19" t="s">
        <v>991</v>
      </c>
      <c r="N520" s="20" t="s">
        <v>4451</v>
      </c>
      <c r="O520" s="14" t="s">
        <v>4469</v>
      </c>
      <c r="P520" s="21" t="s">
        <v>4470</v>
      </c>
    </row>
    <row r="521" spans="1:16" ht="36" x14ac:dyDescent="0.25">
      <c r="A521" s="13">
        <v>2021</v>
      </c>
      <c r="B521" s="14" t="s">
        <v>2079</v>
      </c>
      <c r="C521" s="14" t="s">
        <v>2080</v>
      </c>
      <c r="D521" s="14" t="s">
        <v>2081</v>
      </c>
      <c r="E521" s="16">
        <v>44256</v>
      </c>
      <c r="F521" s="13">
        <v>592</v>
      </c>
      <c r="G521" s="16">
        <v>44263</v>
      </c>
      <c r="H521" s="13">
        <v>11</v>
      </c>
      <c r="I521" s="13" t="s">
        <v>150</v>
      </c>
      <c r="J521" s="15" t="s">
        <v>363</v>
      </c>
      <c r="K521" s="13" t="s">
        <v>2082</v>
      </c>
      <c r="L521" s="18">
        <v>1196685</v>
      </c>
      <c r="M521" s="19" t="s">
        <v>2083</v>
      </c>
      <c r="N521" s="20" t="s">
        <v>3787</v>
      </c>
      <c r="O521" s="14" t="s">
        <v>3787</v>
      </c>
      <c r="P521" s="21" t="s">
        <v>3787</v>
      </c>
    </row>
    <row r="522" spans="1:16" ht="48" x14ac:dyDescent="0.25">
      <c r="A522" s="13">
        <v>2021</v>
      </c>
      <c r="B522" s="14" t="s">
        <v>2084</v>
      </c>
      <c r="C522" s="14" t="s">
        <v>2085</v>
      </c>
      <c r="D522" s="14" t="s">
        <v>2086</v>
      </c>
      <c r="E522" s="16">
        <v>44267</v>
      </c>
      <c r="F522" s="13">
        <v>614</v>
      </c>
      <c r="G522" s="16">
        <v>44267</v>
      </c>
      <c r="H522" s="13">
        <v>13</v>
      </c>
      <c r="I522" s="13" t="s">
        <v>157</v>
      </c>
      <c r="J522" s="15" t="s">
        <v>2087</v>
      </c>
      <c r="K522" s="13" t="s">
        <v>2088</v>
      </c>
      <c r="L522" s="18">
        <v>6438531</v>
      </c>
      <c r="M522" s="19" t="s">
        <v>2089</v>
      </c>
      <c r="N522" s="20">
        <v>170293</v>
      </c>
      <c r="O522" s="14" t="s">
        <v>4432</v>
      </c>
      <c r="P522" s="21">
        <v>44308</v>
      </c>
    </row>
    <row r="523" spans="1:16" ht="36" x14ac:dyDescent="0.25">
      <c r="A523" s="13">
        <v>2021</v>
      </c>
      <c r="B523" s="14" t="s">
        <v>2090</v>
      </c>
      <c r="C523" s="14" t="s">
        <v>2091</v>
      </c>
      <c r="D523" s="14" t="s">
        <v>2092</v>
      </c>
      <c r="E523" s="16">
        <v>44270</v>
      </c>
      <c r="F523" s="13">
        <v>628</v>
      </c>
      <c r="G523" s="16">
        <v>44270</v>
      </c>
      <c r="H523" s="13">
        <v>1</v>
      </c>
      <c r="I523" s="13" t="s">
        <v>157</v>
      </c>
      <c r="J523" s="15" t="s">
        <v>2093</v>
      </c>
      <c r="K523" s="13" t="s">
        <v>1607</v>
      </c>
      <c r="L523" s="18">
        <v>3535661</v>
      </c>
      <c r="M523" s="19" t="s">
        <v>1687</v>
      </c>
      <c r="N523" s="20" t="s">
        <v>4471</v>
      </c>
      <c r="O523" s="14" t="s">
        <v>4472</v>
      </c>
      <c r="P523" s="21" t="s">
        <v>4473</v>
      </c>
    </row>
    <row r="524" spans="1:16" ht="36" x14ac:dyDescent="0.25">
      <c r="A524" s="13">
        <v>2021</v>
      </c>
      <c r="B524" s="14" t="s">
        <v>2094</v>
      </c>
      <c r="C524" s="14" t="s">
        <v>2095</v>
      </c>
      <c r="D524" s="14" t="s">
        <v>2096</v>
      </c>
      <c r="E524" s="16">
        <v>44214</v>
      </c>
      <c r="F524" s="13">
        <v>629</v>
      </c>
      <c r="G524" s="16">
        <v>44270</v>
      </c>
      <c r="H524" s="13">
        <v>8</v>
      </c>
      <c r="I524" s="13" t="s">
        <v>150</v>
      </c>
      <c r="J524" s="15" t="s">
        <v>363</v>
      </c>
      <c r="K524" s="13" t="s">
        <v>2097</v>
      </c>
      <c r="L524" s="18">
        <v>2937319</v>
      </c>
      <c r="M524" s="19" t="s">
        <v>1627</v>
      </c>
      <c r="N524" s="20" t="s">
        <v>3787</v>
      </c>
      <c r="O524" s="14" t="s">
        <v>3787</v>
      </c>
      <c r="P524" s="21" t="s">
        <v>3787</v>
      </c>
    </row>
    <row r="525" spans="1:16" ht="36" x14ac:dyDescent="0.25">
      <c r="A525" s="13">
        <v>2021</v>
      </c>
      <c r="B525" s="14" t="s">
        <v>2098</v>
      </c>
      <c r="C525" s="14" t="s">
        <v>2099</v>
      </c>
      <c r="D525" s="14" t="s">
        <v>2100</v>
      </c>
      <c r="E525" s="16">
        <v>44217</v>
      </c>
      <c r="F525" s="13">
        <v>630</v>
      </c>
      <c r="G525" s="16">
        <v>44270</v>
      </c>
      <c r="H525" s="13">
        <v>8</v>
      </c>
      <c r="I525" s="13" t="s">
        <v>150</v>
      </c>
      <c r="J525" s="15" t="s">
        <v>363</v>
      </c>
      <c r="K525" s="13" t="s">
        <v>2101</v>
      </c>
      <c r="L525" s="18">
        <v>5874638</v>
      </c>
      <c r="M525" s="19" t="s">
        <v>2102</v>
      </c>
      <c r="N525" s="20" t="s">
        <v>3787</v>
      </c>
      <c r="O525" s="14" t="s">
        <v>3787</v>
      </c>
      <c r="P525" s="21" t="s">
        <v>3787</v>
      </c>
    </row>
    <row r="526" spans="1:16" ht="36" x14ac:dyDescent="0.25">
      <c r="A526" s="13">
        <v>2021</v>
      </c>
      <c r="B526" s="14" t="s">
        <v>2103</v>
      </c>
      <c r="C526" s="14" t="s">
        <v>2104</v>
      </c>
      <c r="D526" s="14" t="s">
        <v>2105</v>
      </c>
      <c r="E526" s="16">
        <v>44256</v>
      </c>
      <c r="F526" s="13">
        <v>635</v>
      </c>
      <c r="G526" s="16">
        <v>44271</v>
      </c>
      <c r="H526" s="13">
        <v>10</v>
      </c>
      <c r="I526" s="13" t="s">
        <v>150</v>
      </c>
      <c r="J526" s="15" t="s">
        <v>363</v>
      </c>
      <c r="K526" s="13" t="s">
        <v>2106</v>
      </c>
      <c r="L526" s="18">
        <v>21737250</v>
      </c>
      <c r="M526" s="19" t="s">
        <v>2107</v>
      </c>
      <c r="N526" s="20" t="s">
        <v>3787</v>
      </c>
      <c r="O526" s="14" t="s">
        <v>3787</v>
      </c>
      <c r="P526" s="21" t="s">
        <v>3787</v>
      </c>
    </row>
    <row r="527" spans="1:16" ht="36" x14ac:dyDescent="0.25">
      <c r="A527" s="13">
        <v>2021</v>
      </c>
      <c r="B527" s="14" t="s">
        <v>2108</v>
      </c>
      <c r="C527" s="14" t="s">
        <v>2109</v>
      </c>
      <c r="D527" s="14" t="s">
        <v>2110</v>
      </c>
      <c r="E527" s="16">
        <v>44256</v>
      </c>
      <c r="F527" s="13">
        <v>662</v>
      </c>
      <c r="G527" s="16">
        <v>44278</v>
      </c>
      <c r="H527" s="13">
        <v>11</v>
      </c>
      <c r="I527" s="13" t="s">
        <v>150</v>
      </c>
      <c r="J527" s="15" t="s">
        <v>363</v>
      </c>
      <c r="K527" s="13" t="s">
        <v>2111</v>
      </c>
      <c r="L527" s="18">
        <v>1902730</v>
      </c>
      <c r="M527" s="19" t="s">
        <v>2112</v>
      </c>
      <c r="N527" s="20" t="s">
        <v>3787</v>
      </c>
      <c r="O527" s="14" t="s">
        <v>3787</v>
      </c>
      <c r="P527" s="21" t="s">
        <v>3787</v>
      </c>
    </row>
    <row r="528" spans="1:16" ht="36" x14ac:dyDescent="0.25">
      <c r="A528" s="13">
        <v>2021</v>
      </c>
      <c r="B528" s="14" t="s">
        <v>2113</v>
      </c>
      <c r="C528" s="14" t="s">
        <v>2114</v>
      </c>
      <c r="D528" s="14" t="s">
        <v>2115</v>
      </c>
      <c r="E528" s="16">
        <v>44273</v>
      </c>
      <c r="F528" s="13">
        <v>708</v>
      </c>
      <c r="G528" s="16">
        <v>44281</v>
      </c>
      <c r="H528" s="13">
        <v>8</v>
      </c>
      <c r="I528" s="13" t="s">
        <v>150</v>
      </c>
      <c r="J528" s="15" t="s">
        <v>363</v>
      </c>
      <c r="K528" s="13" t="s">
        <v>2116</v>
      </c>
      <c r="L528" s="18">
        <v>4841137</v>
      </c>
      <c r="M528" s="19" t="s">
        <v>2117</v>
      </c>
      <c r="N528" s="20" t="s">
        <v>3787</v>
      </c>
      <c r="O528" s="14" t="s">
        <v>3787</v>
      </c>
      <c r="P528" s="21" t="s">
        <v>3787</v>
      </c>
    </row>
    <row r="529" spans="1:16" ht="36" x14ac:dyDescent="0.25">
      <c r="A529" s="13">
        <v>2021</v>
      </c>
      <c r="B529" s="14" t="s">
        <v>2118</v>
      </c>
      <c r="C529" s="14" t="s">
        <v>2119</v>
      </c>
      <c r="D529" s="14" t="s">
        <v>2120</v>
      </c>
      <c r="E529" s="16">
        <v>44214</v>
      </c>
      <c r="F529" s="13">
        <v>722</v>
      </c>
      <c r="G529" s="16">
        <v>44284</v>
      </c>
      <c r="H529" s="13">
        <v>8</v>
      </c>
      <c r="I529" s="13" t="s">
        <v>150</v>
      </c>
      <c r="J529" s="15" t="s">
        <v>363</v>
      </c>
      <c r="K529" s="13" t="s">
        <v>2121</v>
      </c>
      <c r="L529" s="18">
        <v>32500167</v>
      </c>
      <c r="M529" s="19" t="s">
        <v>2122</v>
      </c>
      <c r="N529" s="20" t="s">
        <v>3787</v>
      </c>
      <c r="O529" s="14" t="s">
        <v>3787</v>
      </c>
      <c r="P529" s="21" t="s">
        <v>3787</v>
      </c>
    </row>
    <row r="530" spans="1:16" ht="48" x14ac:dyDescent="0.25">
      <c r="A530" s="13">
        <v>2021</v>
      </c>
      <c r="B530" s="14" t="s">
        <v>2123</v>
      </c>
      <c r="C530" s="14" t="s">
        <v>2124</v>
      </c>
      <c r="D530" s="14" t="s">
        <v>2125</v>
      </c>
      <c r="E530" s="16">
        <v>44002</v>
      </c>
      <c r="F530" s="13">
        <v>735</v>
      </c>
      <c r="G530" s="16">
        <v>44286</v>
      </c>
      <c r="H530" s="13">
        <v>10</v>
      </c>
      <c r="I530" s="13" t="s">
        <v>157</v>
      </c>
      <c r="J530" s="15" t="s">
        <v>2126</v>
      </c>
      <c r="K530" s="13" t="s">
        <v>2127</v>
      </c>
      <c r="L530" s="18">
        <v>19926628</v>
      </c>
      <c r="M530" s="19" t="s">
        <v>2128</v>
      </c>
      <c r="N530" s="20" t="s">
        <v>4474</v>
      </c>
      <c r="O530" s="14" t="s">
        <v>4475</v>
      </c>
      <c r="P530" s="21" t="s">
        <v>4476</v>
      </c>
    </row>
    <row r="531" spans="1:16" ht="36" x14ac:dyDescent="0.25">
      <c r="A531" s="13">
        <v>2021</v>
      </c>
      <c r="B531" s="14" t="s">
        <v>2129</v>
      </c>
      <c r="C531" s="14" t="s">
        <v>2130</v>
      </c>
      <c r="D531" s="14" t="s">
        <v>2131</v>
      </c>
      <c r="E531" s="16">
        <v>44285</v>
      </c>
      <c r="F531" s="13">
        <v>756</v>
      </c>
      <c r="G531" s="16">
        <v>44291</v>
      </c>
      <c r="H531" s="13">
        <v>4</v>
      </c>
      <c r="I531" s="13" t="s">
        <v>157</v>
      </c>
      <c r="J531" s="15" t="s">
        <v>2132</v>
      </c>
      <c r="K531" s="13" t="s">
        <v>2133</v>
      </c>
      <c r="L531" s="18">
        <v>26926514</v>
      </c>
      <c r="M531" s="19" t="s">
        <v>2134</v>
      </c>
      <c r="N531" s="20" t="s">
        <v>4477</v>
      </c>
      <c r="O531" s="14" t="s">
        <v>4478</v>
      </c>
      <c r="P531" s="21" t="s">
        <v>4479</v>
      </c>
    </row>
    <row r="532" spans="1:16" ht="48" x14ac:dyDescent="0.25">
      <c r="A532" s="13">
        <v>2021</v>
      </c>
      <c r="B532" s="14" t="s">
        <v>2137</v>
      </c>
      <c r="C532" s="14" t="s">
        <v>2135</v>
      </c>
      <c r="D532" s="14" t="s">
        <v>2138</v>
      </c>
      <c r="E532" s="16">
        <v>44294</v>
      </c>
      <c r="F532" s="13">
        <v>784</v>
      </c>
      <c r="G532" s="16">
        <v>44294</v>
      </c>
      <c r="H532" s="13">
        <v>1</v>
      </c>
      <c r="I532" s="13" t="s">
        <v>157</v>
      </c>
      <c r="J532" s="15" t="s">
        <v>2136</v>
      </c>
      <c r="K532" s="13" t="s">
        <v>2139</v>
      </c>
      <c r="L532" s="18">
        <v>6504741</v>
      </c>
      <c r="M532" s="19" t="s">
        <v>2140</v>
      </c>
      <c r="N532" s="20" t="s">
        <v>4480</v>
      </c>
      <c r="O532" s="14" t="s">
        <v>4481</v>
      </c>
      <c r="P532" s="21" t="s">
        <v>4476</v>
      </c>
    </row>
    <row r="533" spans="1:16" ht="36" x14ac:dyDescent="0.25">
      <c r="A533" s="13">
        <v>2021</v>
      </c>
      <c r="B533" s="14" t="s">
        <v>2141</v>
      </c>
      <c r="C533" s="14" t="s">
        <v>2142</v>
      </c>
      <c r="D533" s="14" t="s">
        <v>2143</v>
      </c>
      <c r="E533" s="16">
        <v>44294</v>
      </c>
      <c r="F533" s="13">
        <v>787</v>
      </c>
      <c r="G533" s="16">
        <v>44294</v>
      </c>
      <c r="H533" s="13">
        <v>1</v>
      </c>
      <c r="I533" s="13" t="s">
        <v>150</v>
      </c>
      <c r="J533" s="15" t="s">
        <v>363</v>
      </c>
      <c r="K533" s="13" t="s">
        <v>2144</v>
      </c>
      <c r="L533" s="18">
        <v>17061833</v>
      </c>
      <c r="M533" s="19" t="s">
        <v>2145</v>
      </c>
      <c r="N533" s="20" t="s">
        <v>3787</v>
      </c>
      <c r="O533" s="14" t="s">
        <v>3787</v>
      </c>
      <c r="P533" s="21" t="s">
        <v>3787</v>
      </c>
    </row>
    <row r="534" spans="1:16" x14ac:dyDescent="0.25">
      <c r="A534" s="13">
        <v>2021</v>
      </c>
      <c r="B534" s="14" t="s">
        <v>2146</v>
      </c>
      <c r="C534" s="14" t="s">
        <v>2147</v>
      </c>
      <c r="D534" s="14" t="s">
        <v>2148</v>
      </c>
      <c r="E534" s="16">
        <v>44281</v>
      </c>
      <c r="F534" s="13">
        <v>791</v>
      </c>
      <c r="G534" s="16">
        <v>44295</v>
      </c>
      <c r="H534" s="13">
        <v>10</v>
      </c>
      <c r="I534" s="13" t="s">
        <v>157</v>
      </c>
      <c r="J534" s="15" t="s">
        <v>2149</v>
      </c>
      <c r="K534" s="13" t="s">
        <v>2150</v>
      </c>
      <c r="L534" s="18">
        <v>634243</v>
      </c>
      <c r="M534" s="19" t="s">
        <v>2001</v>
      </c>
      <c r="N534" s="20" t="s">
        <v>4482</v>
      </c>
      <c r="O534" s="14" t="s">
        <v>4483</v>
      </c>
      <c r="P534" s="21" t="s">
        <v>4484</v>
      </c>
    </row>
    <row r="535" spans="1:16" ht="36" x14ac:dyDescent="0.25">
      <c r="A535" s="13">
        <v>2021</v>
      </c>
      <c r="B535" s="14" t="s">
        <v>2151</v>
      </c>
      <c r="C535" s="14" t="s">
        <v>2152</v>
      </c>
      <c r="D535" s="14" t="s">
        <v>2153</v>
      </c>
      <c r="E535" s="16">
        <v>44270</v>
      </c>
      <c r="F535" s="13">
        <v>795</v>
      </c>
      <c r="G535" s="16">
        <v>44295</v>
      </c>
      <c r="H535" s="13">
        <v>12</v>
      </c>
      <c r="I535" s="13" t="s">
        <v>150</v>
      </c>
      <c r="J535" s="15" t="s">
        <v>363</v>
      </c>
      <c r="K535" s="13" t="s">
        <v>2154</v>
      </c>
      <c r="L535" s="18">
        <v>562079</v>
      </c>
      <c r="M535" s="19" t="s">
        <v>2155</v>
      </c>
      <c r="N535" s="20" t="s">
        <v>3787</v>
      </c>
      <c r="O535" s="14" t="s">
        <v>3787</v>
      </c>
      <c r="P535" s="21" t="s">
        <v>3787</v>
      </c>
    </row>
    <row r="536" spans="1:16" ht="36" x14ac:dyDescent="0.25">
      <c r="A536" s="13">
        <v>2021</v>
      </c>
      <c r="B536" s="14" t="s">
        <v>2156</v>
      </c>
      <c r="C536" s="14" t="s">
        <v>2157</v>
      </c>
      <c r="D536" s="14" t="s">
        <v>2158</v>
      </c>
      <c r="E536" s="16">
        <v>44278</v>
      </c>
      <c r="F536" s="13">
        <v>796</v>
      </c>
      <c r="G536" s="16">
        <v>44295</v>
      </c>
      <c r="H536" s="13">
        <v>5</v>
      </c>
      <c r="I536" s="13" t="s">
        <v>150</v>
      </c>
      <c r="J536" s="15" t="s">
        <v>363</v>
      </c>
      <c r="K536" s="13" t="s">
        <v>2159</v>
      </c>
      <c r="L536" s="18">
        <v>8879406</v>
      </c>
      <c r="M536" s="19" t="s">
        <v>2160</v>
      </c>
      <c r="N536" s="20" t="s">
        <v>4485</v>
      </c>
      <c r="O536" s="14" t="s">
        <v>4486</v>
      </c>
      <c r="P536" s="21" t="s">
        <v>4487</v>
      </c>
    </row>
    <row r="537" spans="1:16" ht="36" x14ac:dyDescent="0.25">
      <c r="A537" s="13">
        <v>2021</v>
      </c>
      <c r="B537" s="14" t="s">
        <v>2161</v>
      </c>
      <c r="C537" s="14" t="s">
        <v>2162</v>
      </c>
      <c r="D537" s="14" t="s">
        <v>2163</v>
      </c>
      <c r="E537" s="16">
        <v>44278</v>
      </c>
      <c r="F537" s="13">
        <v>797</v>
      </c>
      <c r="G537" s="16">
        <v>44295</v>
      </c>
      <c r="H537" s="13">
        <v>1</v>
      </c>
      <c r="I537" s="13" t="s">
        <v>150</v>
      </c>
      <c r="J537" s="15" t="s">
        <v>363</v>
      </c>
      <c r="K537" s="13" t="s">
        <v>2164</v>
      </c>
      <c r="L537" s="18">
        <v>3886662</v>
      </c>
      <c r="M537" s="19" t="s">
        <v>2165</v>
      </c>
      <c r="N537" s="20" t="s">
        <v>3787</v>
      </c>
      <c r="O537" s="14" t="s">
        <v>3787</v>
      </c>
      <c r="P537" s="21" t="s">
        <v>3787</v>
      </c>
    </row>
    <row r="538" spans="1:16" ht="36" x14ac:dyDescent="0.25">
      <c r="A538" s="13">
        <v>2021</v>
      </c>
      <c r="B538" s="14" t="s">
        <v>2166</v>
      </c>
      <c r="C538" s="14" t="s">
        <v>2162</v>
      </c>
      <c r="D538" s="14" t="s">
        <v>2167</v>
      </c>
      <c r="E538" s="16">
        <v>44278</v>
      </c>
      <c r="F538" s="13">
        <v>798</v>
      </c>
      <c r="G538" s="16">
        <v>44295</v>
      </c>
      <c r="H538" s="13">
        <v>11</v>
      </c>
      <c r="I538" s="13" t="s">
        <v>150</v>
      </c>
      <c r="J538" s="15" t="s">
        <v>363</v>
      </c>
      <c r="K538" s="13" t="s">
        <v>2168</v>
      </c>
      <c r="L538" s="18">
        <v>6553848</v>
      </c>
      <c r="M538" s="19" t="s">
        <v>2169</v>
      </c>
      <c r="N538" s="20" t="s">
        <v>4488</v>
      </c>
      <c r="O538" s="14" t="s">
        <v>4489</v>
      </c>
      <c r="P538" s="21" t="s">
        <v>4490</v>
      </c>
    </row>
    <row r="539" spans="1:16" ht="36" x14ac:dyDescent="0.25">
      <c r="A539" s="13">
        <v>2021</v>
      </c>
      <c r="B539" s="14" t="s">
        <v>2170</v>
      </c>
      <c r="C539" s="14" t="s">
        <v>2171</v>
      </c>
      <c r="D539" s="14" t="s">
        <v>2172</v>
      </c>
      <c r="E539" s="16">
        <v>44217</v>
      </c>
      <c r="F539" s="13">
        <v>809</v>
      </c>
      <c r="G539" s="16">
        <v>44295</v>
      </c>
      <c r="H539" s="13">
        <v>7</v>
      </c>
      <c r="I539" s="13" t="s">
        <v>150</v>
      </c>
      <c r="J539" s="15" t="s">
        <v>363</v>
      </c>
      <c r="K539" s="13" t="s">
        <v>2173</v>
      </c>
      <c r="L539" s="18">
        <v>11821803</v>
      </c>
      <c r="M539" s="19" t="s">
        <v>1633</v>
      </c>
      <c r="N539" s="20" t="s">
        <v>4491</v>
      </c>
      <c r="O539" s="14" t="s">
        <v>4492</v>
      </c>
      <c r="P539" s="21" t="s">
        <v>4493</v>
      </c>
    </row>
    <row r="540" spans="1:16" ht="36" x14ac:dyDescent="0.25">
      <c r="A540" s="13">
        <v>2021</v>
      </c>
      <c r="B540" s="14" t="s">
        <v>2174</v>
      </c>
      <c r="C540" s="14" t="s">
        <v>2175</v>
      </c>
      <c r="D540" s="14" t="s">
        <v>2176</v>
      </c>
      <c r="E540" s="16">
        <v>44209</v>
      </c>
      <c r="F540" s="13">
        <v>812</v>
      </c>
      <c r="G540" s="16">
        <v>44295</v>
      </c>
      <c r="H540" s="13">
        <v>8</v>
      </c>
      <c r="I540" s="13" t="s">
        <v>150</v>
      </c>
      <c r="J540" s="15" t="s">
        <v>363</v>
      </c>
      <c r="K540" s="13" t="s">
        <v>2177</v>
      </c>
      <c r="L540" s="18">
        <v>5348821</v>
      </c>
      <c r="M540" s="19" t="s">
        <v>2178</v>
      </c>
      <c r="N540" s="20" t="s">
        <v>3787</v>
      </c>
      <c r="O540" s="14" t="s">
        <v>3787</v>
      </c>
      <c r="P540" s="21" t="s">
        <v>3787</v>
      </c>
    </row>
    <row r="541" spans="1:16" ht="36" x14ac:dyDescent="0.25">
      <c r="A541" s="13">
        <v>2021</v>
      </c>
      <c r="B541" s="14" t="s">
        <v>2180</v>
      </c>
      <c r="C541" s="14" t="s">
        <v>2179</v>
      </c>
      <c r="D541" s="14" t="s">
        <v>2181</v>
      </c>
      <c r="E541" s="16">
        <v>44210</v>
      </c>
      <c r="F541" s="13">
        <v>818</v>
      </c>
      <c r="G541" s="16">
        <v>44295</v>
      </c>
      <c r="H541" s="13">
        <v>2</v>
      </c>
      <c r="I541" s="13" t="s">
        <v>150</v>
      </c>
      <c r="J541" s="15" t="s">
        <v>363</v>
      </c>
      <c r="K541" s="13" t="s">
        <v>2182</v>
      </c>
      <c r="L541" s="18">
        <v>3767021</v>
      </c>
      <c r="M541" s="19" t="s">
        <v>2060</v>
      </c>
      <c r="N541" s="20" t="s">
        <v>3787</v>
      </c>
      <c r="O541" s="14" t="s">
        <v>3787</v>
      </c>
      <c r="P541" s="21" t="s">
        <v>3787</v>
      </c>
    </row>
    <row r="542" spans="1:16" ht="36" x14ac:dyDescent="0.25">
      <c r="A542" s="13">
        <v>2021</v>
      </c>
      <c r="B542" s="14" t="s">
        <v>2183</v>
      </c>
      <c r="C542" s="14" t="s">
        <v>2179</v>
      </c>
      <c r="D542" s="14" t="s">
        <v>2184</v>
      </c>
      <c r="E542" s="16">
        <v>44210</v>
      </c>
      <c r="F542" s="13">
        <v>819</v>
      </c>
      <c r="G542" s="16">
        <v>44295</v>
      </c>
      <c r="H542" s="13">
        <v>2</v>
      </c>
      <c r="I542" s="13" t="s">
        <v>150</v>
      </c>
      <c r="J542" s="15" t="s">
        <v>363</v>
      </c>
      <c r="K542" s="13" t="s">
        <v>2185</v>
      </c>
      <c r="L542" s="18">
        <v>1268486</v>
      </c>
      <c r="M542" s="19" t="s">
        <v>1220</v>
      </c>
      <c r="N542" s="20" t="s">
        <v>3787</v>
      </c>
      <c r="O542" s="14" t="s">
        <v>3787</v>
      </c>
      <c r="P542" s="21" t="s">
        <v>3787</v>
      </c>
    </row>
    <row r="543" spans="1:16" ht="36" x14ac:dyDescent="0.25">
      <c r="A543" s="13">
        <v>2021</v>
      </c>
      <c r="B543" s="14" t="s">
        <v>2186</v>
      </c>
      <c r="C543" s="14" t="s">
        <v>2179</v>
      </c>
      <c r="D543" s="14" t="s">
        <v>2187</v>
      </c>
      <c r="E543" s="16">
        <v>44208</v>
      </c>
      <c r="F543" s="13">
        <v>820</v>
      </c>
      <c r="G543" s="16">
        <v>44295</v>
      </c>
      <c r="H543" s="13">
        <v>2</v>
      </c>
      <c r="I543" s="13" t="s">
        <v>150</v>
      </c>
      <c r="J543" s="15" t="s">
        <v>363</v>
      </c>
      <c r="K543" s="13" t="s">
        <v>2188</v>
      </c>
      <c r="L543" s="18">
        <v>1268486</v>
      </c>
      <c r="M543" s="19" t="s">
        <v>1220</v>
      </c>
      <c r="N543" s="20" t="s">
        <v>3787</v>
      </c>
      <c r="O543" s="14" t="s">
        <v>3787</v>
      </c>
      <c r="P543" s="21" t="s">
        <v>3787</v>
      </c>
    </row>
    <row r="544" spans="1:16" ht="36" x14ac:dyDescent="0.25">
      <c r="A544" s="13">
        <v>2021</v>
      </c>
      <c r="B544" s="14" t="s">
        <v>2189</v>
      </c>
      <c r="C544" s="14" t="s">
        <v>2190</v>
      </c>
      <c r="D544" s="14" t="s">
        <v>2191</v>
      </c>
      <c r="E544" s="16">
        <v>44210</v>
      </c>
      <c r="F544" s="13">
        <v>822</v>
      </c>
      <c r="G544" s="16">
        <v>44295</v>
      </c>
      <c r="H544" s="13">
        <v>2</v>
      </c>
      <c r="I544" s="13" t="s">
        <v>150</v>
      </c>
      <c r="J544" s="15" t="s">
        <v>363</v>
      </c>
      <c r="K544" s="13" t="s">
        <v>2192</v>
      </c>
      <c r="L544" s="18">
        <v>24870028</v>
      </c>
      <c r="M544" s="19" t="s">
        <v>2193</v>
      </c>
      <c r="N544" s="20" t="s">
        <v>3787</v>
      </c>
      <c r="O544" s="14" t="s">
        <v>3787</v>
      </c>
      <c r="P544" s="21" t="s">
        <v>3787</v>
      </c>
    </row>
    <row r="545" spans="1:16" ht="36" x14ac:dyDescent="0.25">
      <c r="A545" s="13">
        <v>2021</v>
      </c>
      <c r="B545" s="14" t="s">
        <v>2194</v>
      </c>
      <c r="C545" s="14" t="s">
        <v>2190</v>
      </c>
      <c r="D545" s="14" t="s">
        <v>2195</v>
      </c>
      <c r="E545" s="16">
        <v>44210</v>
      </c>
      <c r="F545" s="13">
        <v>823</v>
      </c>
      <c r="G545" s="16">
        <v>44295</v>
      </c>
      <c r="H545" s="13">
        <v>2</v>
      </c>
      <c r="I545" s="13" t="s">
        <v>150</v>
      </c>
      <c r="J545" s="15" t="s">
        <v>363</v>
      </c>
      <c r="K545" s="13" t="s">
        <v>2196</v>
      </c>
      <c r="L545" s="18">
        <v>3017460</v>
      </c>
      <c r="M545" s="19" t="s">
        <v>2197</v>
      </c>
      <c r="N545" s="20" t="s">
        <v>3787</v>
      </c>
      <c r="O545" s="14" t="s">
        <v>3787</v>
      </c>
      <c r="P545" s="21" t="s">
        <v>3787</v>
      </c>
    </row>
    <row r="546" spans="1:16" ht="36" x14ac:dyDescent="0.25">
      <c r="A546" s="13">
        <v>2021</v>
      </c>
      <c r="B546" s="14" t="s">
        <v>2198</v>
      </c>
      <c r="C546" s="14" t="s">
        <v>2190</v>
      </c>
      <c r="D546" s="14" t="s">
        <v>2199</v>
      </c>
      <c r="E546" s="16">
        <v>44210</v>
      </c>
      <c r="F546" s="13">
        <v>824</v>
      </c>
      <c r="G546" s="16">
        <v>44295</v>
      </c>
      <c r="H546" s="13">
        <v>2</v>
      </c>
      <c r="I546" s="13" t="s">
        <v>150</v>
      </c>
      <c r="J546" s="15" t="s">
        <v>363</v>
      </c>
      <c r="K546" s="13" t="s">
        <v>2200</v>
      </c>
      <c r="L546" s="18">
        <v>13530525</v>
      </c>
      <c r="M546" s="19" t="s">
        <v>2201</v>
      </c>
      <c r="N546" s="20" t="s">
        <v>3787</v>
      </c>
      <c r="O546" s="14" t="s">
        <v>3787</v>
      </c>
      <c r="P546" s="21" t="s">
        <v>3787</v>
      </c>
    </row>
    <row r="547" spans="1:16" ht="36" x14ac:dyDescent="0.25">
      <c r="A547" s="13">
        <v>2021</v>
      </c>
      <c r="B547" s="14" t="s">
        <v>2202</v>
      </c>
      <c r="C547" s="14" t="s">
        <v>2203</v>
      </c>
      <c r="D547" s="14" t="s">
        <v>2204</v>
      </c>
      <c r="E547" s="16">
        <v>44209</v>
      </c>
      <c r="F547" s="13">
        <v>826</v>
      </c>
      <c r="G547" s="16">
        <v>44295</v>
      </c>
      <c r="H547" s="13">
        <v>1</v>
      </c>
      <c r="I547" s="13" t="s">
        <v>150</v>
      </c>
      <c r="J547" s="15" t="s">
        <v>363</v>
      </c>
      <c r="K547" s="13" t="s">
        <v>2205</v>
      </c>
      <c r="L547" s="18">
        <v>4097740</v>
      </c>
      <c r="M547" s="19" t="s">
        <v>2206</v>
      </c>
      <c r="N547" s="20" t="s">
        <v>3787</v>
      </c>
      <c r="O547" s="14" t="s">
        <v>3787</v>
      </c>
      <c r="P547" s="21" t="s">
        <v>3787</v>
      </c>
    </row>
    <row r="548" spans="1:16" ht="36" x14ac:dyDescent="0.25">
      <c r="A548" s="13">
        <v>2021</v>
      </c>
      <c r="B548" s="14" t="s">
        <v>2207</v>
      </c>
      <c r="C548" s="14" t="s">
        <v>2208</v>
      </c>
      <c r="D548" s="14" t="s">
        <v>2209</v>
      </c>
      <c r="E548" s="16">
        <v>44220</v>
      </c>
      <c r="F548" s="13">
        <v>827</v>
      </c>
      <c r="G548" s="16">
        <v>44295</v>
      </c>
      <c r="H548" s="13">
        <v>1</v>
      </c>
      <c r="I548" s="13" t="s">
        <v>150</v>
      </c>
      <c r="J548" s="15" t="s">
        <v>363</v>
      </c>
      <c r="K548" s="13" t="s">
        <v>2210</v>
      </c>
      <c r="L548" s="18">
        <v>11031991</v>
      </c>
      <c r="M548" s="19" t="s">
        <v>2211</v>
      </c>
      <c r="N548" s="20" t="s">
        <v>3787</v>
      </c>
      <c r="O548" s="14" t="s">
        <v>3787</v>
      </c>
      <c r="P548" s="21" t="s">
        <v>3787</v>
      </c>
    </row>
    <row r="549" spans="1:16" x14ac:dyDescent="0.25">
      <c r="A549" s="13">
        <v>2021</v>
      </c>
      <c r="B549" s="14" t="s">
        <v>2212</v>
      </c>
      <c r="C549" s="14" t="s">
        <v>2213</v>
      </c>
      <c r="D549" s="14" t="s">
        <v>2214</v>
      </c>
      <c r="E549" s="16">
        <v>44295</v>
      </c>
      <c r="F549" s="13">
        <v>834</v>
      </c>
      <c r="G549" s="16">
        <v>44295</v>
      </c>
      <c r="H549" s="13">
        <v>11</v>
      </c>
      <c r="I549" s="13" t="s">
        <v>150</v>
      </c>
      <c r="J549" s="15" t="s">
        <v>1180</v>
      </c>
      <c r="K549" s="13" t="s">
        <v>2215</v>
      </c>
      <c r="L549" s="18">
        <v>653462</v>
      </c>
      <c r="M549" s="19" t="s">
        <v>1246</v>
      </c>
      <c r="N549" s="20" t="s">
        <v>4494</v>
      </c>
      <c r="O549" s="14" t="s">
        <v>4495</v>
      </c>
      <c r="P549" s="21" t="s">
        <v>4496</v>
      </c>
    </row>
    <row r="550" spans="1:16" x14ac:dyDescent="0.25">
      <c r="A550" s="13">
        <v>2021</v>
      </c>
      <c r="B550" s="14" t="s">
        <v>2216</v>
      </c>
      <c r="C550" s="14" t="s">
        <v>2217</v>
      </c>
      <c r="D550" s="14" t="s">
        <v>2218</v>
      </c>
      <c r="E550" s="16">
        <v>44294</v>
      </c>
      <c r="F550" s="13">
        <v>847</v>
      </c>
      <c r="G550" s="16">
        <v>44298</v>
      </c>
      <c r="H550" s="13">
        <v>13</v>
      </c>
      <c r="I550" s="13" t="s">
        <v>150</v>
      </c>
      <c r="J550" s="15" t="s">
        <v>1180</v>
      </c>
      <c r="K550" s="13" t="s">
        <v>2219</v>
      </c>
      <c r="L550" s="18">
        <v>1909648</v>
      </c>
      <c r="M550" s="19" t="s">
        <v>2220</v>
      </c>
      <c r="N550" s="20" t="s">
        <v>4497</v>
      </c>
      <c r="O550" s="14" t="s">
        <v>4498</v>
      </c>
      <c r="P550" s="21" t="s">
        <v>4499</v>
      </c>
    </row>
    <row r="551" spans="1:16" ht="36" x14ac:dyDescent="0.25">
      <c r="A551" s="13">
        <v>2021</v>
      </c>
      <c r="B551" s="14" t="s">
        <v>2221</v>
      </c>
      <c r="C551" s="14" t="s">
        <v>2222</v>
      </c>
      <c r="D551" s="14" t="s">
        <v>2223</v>
      </c>
      <c r="E551" s="16">
        <v>44216</v>
      </c>
      <c r="F551" s="13">
        <v>852</v>
      </c>
      <c r="G551" s="16">
        <v>44298</v>
      </c>
      <c r="H551" s="13">
        <v>1</v>
      </c>
      <c r="I551" s="13" t="s">
        <v>150</v>
      </c>
      <c r="J551" s="15" t="s">
        <v>363</v>
      </c>
      <c r="K551" s="13" t="s">
        <v>2224</v>
      </c>
      <c r="L551" s="18">
        <v>812742</v>
      </c>
      <c r="M551" s="19" t="s">
        <v>2225</v>
      </c>
      <c r="N551" s="20" t="s">
        <v>3787</v>
      </c>
      <c r="O551" s="14" t="s">
        <v>3787</v>
      </c>
      <c r="P551" s="21" t="s">
        <v>3787</v>
      </c>
    </row>
    <row r="552" spans="1:16" ht="48" x14ac:dyDescent="0.25">
      <c r="A552" s="13">
        <v>2021</v>
      </c>
      <c r="B552" s="14" t="s">
        <v>2226</v>
      </c>
      <c r="C552" s="14" t="s">
        <v>2227</v>
      </c>
      <c r="D552" s="14" t="s">
        <v>2228</v>
      </c>
      <c r="E552" s="16">
        <v>44299</v>
      </c>
      <c r="F552" s="13">
        <v>890</v>
      </c>
      <c r="G552" s="16">
        <v>44302</v>
      </c>
      <c r="H552" s="13">
        <v>2</v>
      </c>
      <c r="I552" s="13" t="s">
        <v>157</v>
      </c>
      <c r="J552" s="15" t="s">
        <v>2229</v>
      </c>
      <c r="K552" s="13" t="s">
        <v>2230</v>
      </c>
      <c r="L552" s="18">
        <v>8033749</v>
      </c>
      <c r="M552" s="19" t="s">
        <v>2231</v>
      </c>
      <c r="N552" s="20" t="s">
        <v>4500</v>
      </c>
      <c r="O552" s="14" t="s">
        <v>4501</v>
      </c>
      <c r="P552" s="21" t="s">
        <v>4502</v>
      </c>
    </row>
    <row r="553" spans="1:16" ht="48" x14ac:dyDescent="0.25">
      <c r="A553" s="13">
        <v>2021</v>
      </c>
      <c r="B553" s="14" t="s">
        <v>2232</v>
      </c>
      <c r="C553" s="14" t="s">
        <v>2233</v>
      </c>
      <c r="D553" s="14" t="s">
        <v>2234</v>
      </c>
      <c r="E553" s="16">
        <v>44200</v>
      </c>
      <c r="F553" s="13">
        <v>905</v>
      </c>
      <c r="G553" s="16">
        <v>44306</v>
      </c>
      <c r="H553" s="13">
        <v>10</v>
      </c>
      <c r="I553" s="13" t="s">
        <v>157</v>
      </c>
      <c r="J553" s="15" t="s">
        <v>2235</v>
      </c>
      <c r="K553" s="13" t="s">
        <v>2236</v>
      </c>
      <c r="L553" s="18">
        <v>7706431</v>
      </c>
      <c r="M553" s="19" t="s">
        <v>2237</v>
      </c>
      <c r="N553" s="20" t="s">
        <v>4503</v>
      </c>
      <c r="O553" s="14" t="s">
        <v>4504</v>
      </c>
      <c r="P553" s="21" t="s">
        <v>4505</v>
      </c>
    </row>
    <row r="554" spans="1:16" ht="72" x14ac:dyDescent="0.25">
      <c r="A554" s="13">
        <v>2021</v>
      </c>
      <c r="B554" s="14" t="s">
        <v>2238</v>
      </c>
      <c r="C554" s="14" t="s">
        <v>2239</v>
      </c>
      <c r="D554" s="14" t="s">
        <v>2240</v>
      </c>
      <c r="E554" s="16">
        <v>44209</v>
      </c>
      <c r="F554" s="13">
        <v>909</v>
      </c>
      <c r="G554" s="16">
        <v>44306</v>
      </c>
      <c r="H554" s="13">
        <v>3</v>
      </c>
      <c r="I554" s="13" t="s">
        <v>157</v>
      </c>
      <c r="J554" s="15" t="s">
        <v>2241</v>
      </c>
      <c r="K554" s="13" t="s">
        <v>2242</v>
      </c>
      <c r="L554" s="18">
        <v>580211</v>
      </c>
      <c r="M554" s="19" t="s">
        <v>991</v>
      </c>
      <c r="N554" s="20" t="s">
        <v>3787</v>
      </c>
      <c r="O554" s="14" t="s">
        <v>3787</v>
      </c>
      <c r="P554" s="21" t="s">
        <v>3787</v>
      </c>
    </row>
    <row r="555" spans="1:16" ht="24" x14ac:dyDescent="0.25">
      <c r="A555" s="13">
        <v>2021</v>
      </c>
      <c r="B555" s="14" t="s">
        <v>2243</v>
      </c>
      <c r="C555" s="14" t="s">
        <v>2244</v>
      </c>
      <c r="D555" s="14" t="s">
        <v>2245</v>
      </c>
      <c r="E555" s="16">
        <v>44220</v>
      </c>
      <c r="F555" s="13">
        <v>917</v>
      </c>
      <c r="G555" s="16">
        <v>44307</v>
      </c>
      <c r="H555" s="13">
        <v>1</v>
      </c>
      <c r="I555" s="13" t="s">
        <v>157</v>
      </c>
      <c r="J555" s="15" t="s">
        <v>2246</v>
      </c>
      <c r="K555" s="13" t="s">
        <v>2247</v>
      </c>
      <c r="L555" s="18">
        <v>1998827</v>
      </c>
      <c r="M555" s="19" t="s">
        <v>2248</v>
      </c>
      <c r="N555" s="20">
        <v>1998827</v>
      </c>
      <c r="O555" s="14" t="s">
        <v>4506</v>
      </c>
      <c r="P555" s="21" t="s">
        <v>4507</v>
      </c>
    </row>
    <row r="556" spans="1:16" ht="60" x14ac:dyDescent="0.25">
      <c r="A556" s="13">
        <v>2021</v>
      </c>
      <c r="B556" s="14" t="s">
        <v>2249</v>
      </c>
      <c r="C556" s="14" t="s">
        <v>2250</v>
      </c>
      <c r="D556" s="14" t="s">
        <v>235</v>
      </c>
      <c r="E556" s="16">
        <v>44209</v>
      </c>
      <c r="F556" s="13">
        <v>918</v>
      </c>
      <c r="G556" s="16">
        <v>44307</v>
      </c>
      <c r="H556" s="13">
        <v>11</v>
      </c>
      <c r="I556" s="13" t="s">
        <v>157</v>
      </c>
      <c r="J556" s="15" t="s">
        <v>2251</v>
      </c>
      <c r="K556" s="13" t="s">
        <v>2252</v>
      </c>
      <c r="L556" s="18">
        <v>32634705</v>
      </c>
      <c r="M556" s="19" t="s">
        <v>2253</v>
      </c>
      <c r="N556" s="20" t="s">
        <v>4508</v>
      </c>
      <c r="O556" s="14" t="s">
        <v>4509</v>
      </c>
      <c r="P556" s="21" t="s">
        <v>4510</v>
      </c>
    </row>
    <row r="557" spans="1:16" ht="96" x14ac:dyDescent="0.25">
      <c r="A557" s="13">
        <v>2021</v>
      </c>
      <c r="B557" s="14" t="s">
        <v>2254</v>
      </c>
      <c r="C557" s="14" t="s">
        <v>2255</v>
      </c>
      <c r="D557" s="14" t="s">
        <v>2256</v>
      </c>
      <c r="E557" s="16">
        <v>44216</v>
      </c>
      <c r="F557" s="13">
        <v>919</v>
      </c>
      <c r="G557" s="16">
        <v>44307</v>
      </c>
      <c r="H557" s="13">
        <v>9</v>
      </c>
      <c r="I557" s="13" t="s">
        <v>157</v>
      </c>
      <c r="J557" s="15" t="s">
        <v>2257</v>
      </c>
      <c r="K557" s="13" t="s">
        <v>2258</v>
      </c>
      <c r="L557" s="18">
        <v>27541900</v>
      </c>
      <c r="M557" s="19" t="s">
        <v>2259</v>
      </c>
      <c r="N557" s="20">
        <v>27541900</v>
      </c>
      <c r="O557" s="14" t="s">
        <v>4511</v>
      </c>
      <c r="P557" s="21" t="s">
        <v>4512</v>
      </c>
    </row>
    <row r="558" spans="1:16" ht="36" x14ac:dyDescent="0.25">
      <c r="A558" s="13">
        <v>2021</v>
      </c>
      <c r="B558" s="14" t="s">
        <v>2260</v>
      </c>
      <c r="C558" s="14" t="s">
        <v>2261</v>
      </c>
      <c r="D558" s="14" t="s">
        <v>2262</v>
      </c>
      <c r="E558" s="16">
        <v>44227</v>
      </c>
      <c r="F558" s="13">
        <v>927</v>
      </c>
      <c r="G558" s="16">
        <v>44308</v>
      </c>
      <c r="H558" s="13">
        <v>8</v>
      </c>
      <c r="I558" s="13" t="s">
        <v>150</v>
      </c>
      <c r="J558" s="15" t="s">
        <v>363</v>
      </c>
      <c r="K558" s="13" t="s">
        <v>2263</v>
      </c>
      <c r="L558" s="18">
        <v>6438531</v>
      </c>
      <c r="M558" s="19" t="s">
        <v>2089</v>
      </c>
      <c r="N558" s="20" t="s">
        <v>4513</v>
      </c>
      <c r="O558" s="14" t="s">
        <v>4514</v>
      </c>
      <c r="P558" s="21" t="s">
        <v>4515</v>
      </c>
    </row>
    <row r="559" spans="1:16" ht="60" x14ac:dyDescent="0.25">
      <c r="A559" s="13">
        <v>2021</v>
      </c>
      <c r="B559" s="14" t="s">
        <v>2264</v>
      </c>
      <c r="C559" s="14" t="s">
        <v>2265</v>
      </c>
      <c r="D559" s="14" t="s">
        <v>2266</v>
      </c>
      <c r="E559" s="16">
        <v>44227</v>
      </c>
      <c r="F559" s="13">
        <v>943</v>
      </c>
      <c r="G559" s="16">
        <v>44309</v>
      </c>
      <c r="H559" s="13">
        <v>1</v>
      </c>
      <c r="I559" s="13" t="s">
        <v>157</v>
      </c>
      <c r="J559" s="15" t="s">
        <v>2267</v>
      </c>
      <c r="K559" s="13" t="s">
        <v>2268</v>
      </c>
      <c r="L559" s="18">
        <v>691901</v>
      </c>
      <c r="M559" s="19" t="s">
        <v>991</v>
      </c>
      <c r="N559" s="20" t="s">
        <v>3787</v>
      </c>
      <c r="O559" s="14" t="s">
        <v>3787</v>
      </c>
      <c r="P559" s="21" t="s">
        <v>3787</v>
      </c>
    </row>
    <row r="560" spans="1:16" ht="84" x14ac:dyDescent="0.25">
      <c r="A560" s="13">
        <v>2021</v>
      </c>
      <c r="B560" s="14" t="s">
        <v>2269</v>
      </c>
      <c r="C560" s="14" t="s">
        <v>2270</v>
      </c>
      <c r="D560" s="14" t="s">
        <v>2271</v>
      </c>
      <c r="E560" s="16">
        <v>44208</v>
      </c>
      <c r="F560" s="13">
        <v>944</v>
      </c>
      <c r="G560" s="16">
        <v>44309</v>
      </c>
      <c r="H560" s="13">
        <v>11</v>
      </c>
      <c r="I560" s="13" t="s">
        <v>157</v>
      </c>
      <c r="J560" s="15" t="s">
        <v>2272</v>
      </c>
      <c r="K560" s="13" t="s">
        <v>2273</v>
      </c>
      <c r="L560" s="18">
        <v>3824679</v>
      </c>
      <c r="M560" s="19" t="s">
        <v>2274</v>
      </c>
      <c r="N560" s="20" t="s">
        <v>4516</v>
      </c>
      <c r="O560" s="14" t="s">
        <v>4517</v>
      </c>
      <c r="P560" s="21" t="s">
        <v>4518</v>
      </c>
    </row>
    <row r="561" spans="1:16" ht="36" x14ac:dyDescent="0.25">
      <c r="A561" s="13">
        <v>2021</v>
      </c>
      <c r="B561" s="14" t="s">
        <v>2275</v>
      </c>
      <c r="C561" s="14" t="s">
        <v>2276</v>
      </c>
      <c r="D561" s="14" t="s">
        <v>2277</v>
      </c>
      <c r="E561" s="16">
        <v>44270</v>
      </c>
      <c r="F561" s="13">
        <v>968</v>
      </c>
      <c r="G561" s="16">
        <v>44312</v>
      </c>
      <c r="H561" s="13">
        <v>11</v>
      </c>
      <c r="I561" s="13" t="s">
        <v>150</v>
      </c>
      <c r="J561" s="15" t="s">
        <v>363</v>
      </c>
      <c r="K561" s="13" t="s">
        <v>2278</v>
      </c>
      <c r="L561" s="18">
        <v>59561220</v>
      </c>
      <c r="M561" s="19" t="s">
        <v>2279</v>
      </c>
      <c r="N561" s="20" t="s">
        <v>3787</v>
      </c>
      <c r="O561" s="14" t="s">
        <v>3787</v>
      </c>
      <c r="P561" s="21" t="s">
        <v>3787</v>
      </c>
    </row>
    <row r="562" spans="1:16" ht="36" x14ac:dyDescent="0.25">
      <c r="A562" s="13">
        <v>2021</v>
      </c>
      <c r="B562" s="14" t="s">
        <v>2280</v>
      </c>
      <c r="C562" s="14" t="s">
        <v>2281</v>
      </c>
      <c r="D562" s="14" t="s">
        <v>2282</v>
      </c>
      <c r="E562" s="16">
        <v>44307</v>
      </c>
      <c r="F562" s="13">
        <v>969</v>
      </c>
      <c r="G562" s="16">
        <v>44312</v>
      </c>
      <c r="H562" s="13">
        <v>5</v>
      </c>
      <c r="I562" s="13" t="s">
        <v>150</v>
      </c>
      <c r="J562" s="15" t="s">
        <v>363</v>
      </c>
      <c r="K562" s="13" t="s">
        <v>2159</v>
      </c>
      <c r="L562" s="18">
        <v>76705011</v>
      </c>
      <c r="M562" s="19" t="s">
        <v>2283</v>
      </c>
      <c r="N562" s="20" t="s">
        <v>4519</v>
      </c>
      <c r="O562" s="14" t="s">
        <v>4520</v>
      </c>
      <c r="P562" s="21" t="s">
        <v>4502</v>
      </c>
    </row>
    <row r="563" spans="1:16" ht="36" x14ac:dyDescent="0.25">
      <c r="A563" s="13">
        <v>2021</v>
      </c>
      <c r="B563" s="14" t="s">
        <v>2284</v>
      </c>
      <c r="C563" s="14" t="s">
        <v>2285</v>
      </c>
      <c r="D563" s="14" t="s">
        <v>2286</v>
      </c>
      <c r="E563" s="16">
        <v>44308</v>
      </c>
      <c r="F563" s="13">
        <v>1050</v>
      </c>
      <c r="G563" s="16">
        <v>44314</v>
      </c>
      <c r="H563" s="13">
        <v>19</v>
      </c>
      <c r="I563" s="13" t="s">
        <v>157</v>
      </c>
      <c r="J563" s="15" t="s">
        <v>2287</v>
      </c>
      <c r="K563" s="13" t="s">
        <v>2288</v>
      </c>
      <c r="L563" s="18">
        <v>1326145</v>
      </c>
      <c r="M563" s="19" t="s">
        <v>2289</v>
      </c>
      <c r="N563" s="20" t="s">
        <v>4521</v>
      </c>
      <c r="O563" s="14" t="s">
        <v>4522</v>
      </c>
      <c r="P563" s="21" t="s">
        <v>4523</v>
      </c>
    </row>
    <row r="564" spans="1:16" ht="36" x14ac:dyDescent="0.25">
      <c r="A564" s="13">
        <v>2021</v>
      </c>
      <c r="B564" s="14" t="s">
        <v>2290</v>
      </c>
      <c r="C564" s="14" t="s">
        <v>2291</v>
      </c>
      <c r="D564" s="14" t="s">
        <v>2292</v>
      </c>
      <c r="E564" s="16">
        <v>44309</v>
      </c>
      <c r="F564" s="13">
        <v>1091</v>
      </c>
      <c r="G564" s="16">
        <v>44316</v>
      </c>
      <c r="H564" s="13">
        <v>1</v>
      </c>
      <c r="I564" s="13" t="s">
        <v>150</v>
      </c>
      <c r="J564" s="15" t="s">
        <v>363</v>
      </c>
      <c r="K564" s="13" t="s">
        <v>2293</v>
      </c>
      <c r="L564" s="18">
        <v>33138639</v>
      </c>
      <c r="M564" s="19" t="s">
        <v>2294</v>
      </c>
      <c r="N564" s="20" t="s">
        <v>4524</v>
      </c>
      <c r="O564" s="14" t="s">
        <v>4525</v>
      </c>
      <c r="P564" s="21" t="s">
        <v>4526</v>
      </c>
    </row>
    <row r="565" spans="1:16" ht="36" x14ac:dyDescent="0.25">
      <c r="A565" s="13">
        <v>2021</v>
      </c>
      <c r="B565" s="14" t="s">
        <v>2295</v>
      </c>
      <c r="C565" s="14" t="s">
        <v>2296</v>
      </c>
      <c r="D565" s="14" t="s">
        <v>2297</v>
      </c>
      <c r="E565" s="16">
        <v>44209</v>
      </c>
      <c r="F565" s="13">
        <v>1097</v>
      </c>
      <c r="G565" s="16">
        <v>44316</v>
      </c>
      <c r="H565" s="13">
        <v>8</v>
      </c>
      <c r="I565" s="13" t="s">
        <v>150</v>
      </c>
      <c r="J565" s="15" t="s">
        <v>363</v>
      </c>
      <c r="K565" s="13" t="s">
        <v>2298</v>
      </c>
      <c r="L565" s="18">
        <v>57609530</v>
      </c>
      <c r="M565" s="19" t="s">
        <v>2299</v>
      </c>
      <c r="N565" s="20" t="s">
        <v>3787</v>
      </c>
      <c r="O565" s="14" t="s">
        <v>3787</v>
      </c>
      <c r="P565" s="21" t="s">
        <v>3787</v>
      </c>
    </row>
    <row r="566" spans="1:16" ht="24" x14ac:dyDescent="0.25">
      <c r="A566" s="13">
        <v>2021</v>
      </c>
      <c r="B566" s="14" t="s">
        <v>2300</v>
      </c>
      <c r="C566" s="14" t="s">
        <v>2301</v>
      </c>
      <c r="D566" s="14" t="s">
        <v>2302</v>
      </c>
      <c r="E566" s="16">
        <v>44216</v>
      </c>
      <c r="F566" s="13">
        <v>1121</v>
      </c>
      <c r="G566" s="16">
        <v>44321</v>
      </c>
      <c r="H566" s="13">
        <v>6</v>
      </c>
      <c r="I566" s="13" t="s">
        <v>157</v>
      </c>
      <c r="J566" s="15" t="s">
        <v>2303</v>
      </c>
      <c r="K566" s="13" t="s">
        <v>2304</v>
      </c>
      <c r="L566" s="18">
        <v>653462</v>
      </c>
      <c r="M566" s="19" t="s">
        <v>1246</v>
      </c>
      <c r="N566" s="20">
        <v>653462</v>
      </c>
      <c r="O566" s="14" t="s">
        <v>4527</v>
      </c>
      <c r="P566" s="21" t="s">
        <v>4528</v>
      </c>
    </row>
    <row r="567" spans="1:16" ht="24" x14ac:dyDescent="0.25">
      <c r="A567" s="13">
        <v>2021</v>
      </c>
      <c r="B567" s="14" t="s">
        <v>2305</v>
      </c>
      <c r="C567" s="14" t="s">
        <v>2306</v>
      </c>
      <c r="D567" s="14" t="s">
        <v>2307</v>
      </c>
      <c r="E567" s="16">
        <v>44192</v>
      </c>
      <c r="F567" s="13">
        <v>1131</v>
      </c>
      <c r="G567" s="16">
        <v>44323</v>
      </c>
      <c r="H567" s="13">
        <v>13</v>
      </c>
      <c r="I567" s="13" t="s">
        <v>157</v>
      </c>
      <c r="J567" s="15" t="s">
        <v>2308</v>
      </c>
      <c r="K567" s="13" t="s">
        <v>2309</v>
      </c>
      <c r="L567" s="18">
        <v>1251080</v>
      </c>
      <c r="M567" s="19" t="s">
        <v>2289</v>
      </c>
      <c r="N567" s="20">
        <v>1251080</v>
      </c>
      <c r="O567" s="14" t="s">
        <v>4529</v>
      </c>
      <c r="P567" s="21" t="s">
        <v>4530</v>
      </c>
    </row>
    <row r="568" spans="1:16" ht="24" x14ac:dyDescent="0.25">
      <c r="A568" s="13">
        <v>2021</v>
      </c>
      <c r="B568" s="14" t="s">
        <v>2310</v>
      </c>
      <c r="C568" s="14" t="s">
        <v>2311</v>
      </c>
      <c r="D568" s="14" t="s">
        <v>2312</v>
      </c>
      <c r="E568" s="16">
        <v>44217</v>
      </c>
      <c r="F568" s="13">
        <v>1132</v>
      </c>
      <c r="G568" s="16">
        <v>44323</v>
      </c>
      <c r="H568" s="13">
        <v>13</v>
      </c>
      <c r="I568" s="13" t="s">
        <v>157</v>
      </c>
      <c r="J568" s="15" t="s">
        <v>2308</v>
      </c>
      <c r="K568" s="13" t="s">
        <v>2313</v>
      </c>
      <c r="L568" s="18">
        <v>616474</v>
      </c>
      <c r="M568" s="19" t="s">
        <v>1246</v>
      </c>
      <c r="N568" s="20">
        <v>616474</v>
      </c>
      <c r="O568" s="14" t="s">
        <v>4531</v>
      </c>
      <c r="P568" s="21" t="s">
        <v>4530</v>
      </c>
    </row>
    <row r="569" spans="1:16" ht="24" x14ac:dyDescent="0.25">
      <c r="A569" s="13">
        <v>2021</v>
      </c>
      <c r="B569" s="14" t="s">
        <v>2314</v>
      </c>
      <c r="C569" s="14" t="s">
        <v>2315</v>
      </c>
      <c r="D569" s="14" t="s">
        <v>2316</v>
      </c>
      <c r="E569" s="16">
        <v>44210</v>
      </c>
      <c r="F569" s="13">
        <v>1133</v>
      </c>
      <c r="G569" s="16">
        <v>44323</v>
      </c>
      <c r="H569" s="13">
        <v>2</v>
      </c>
      <c r="I569" s="13" t="s">
        <v>157</v>
      </c>
      <c r="J569" s="15" t="s">
        <v>2317</v>
      </c>
      <c r="K569" s="13" t="s">
        <v>2318</v>
      </c>
      <c r="L569" s="18">
        <v>653462</v>
      </c>
      <c r="M569" s="19" t="s">
        <v>1246</v>
      </c>
      <c r="N569" s="20" t="s">
        <v>4494</v>
      </c>
      <c r="O569" s="14" t="s">
        <v>4532</v>
      </c>
      <c r="P569" s="21" t="s">
        <v>4530</v>
      </c>
    </row>
    <row r="570" spans="1:16" x14ac:dyDescent="0.25">
      <c r="A570" s="13">
        <v>2021</v>
      </c>
      <c r="B570" s="14" t="s">
        <v>2319</v>
      </c>
      <c r="C570" s="14" t="s">
        <v>2320</v>
      </c>
      <c r="D570" s="14" t="s">
        <v>2321</v>
      </c>
      <c r="E570" s="16">
        <v>44209</v>
      </c>
      <c r="F570" s="13">
        <v>1134</v>
      </c>
      <c r="G570" s="16">
        <v>44323</v>
      </c>
      <c r="H570" s="13">
        <v>2</v>
      </c>
      <c r="I570" s="13" t="s">
        <v>157</v>
      </c>
      <c r="J570" s="15" t="s">
        <v>2322</v>
      </c>
      <c r="K570" s="13" t="s">
        <v>2323</v>
      </c>
      <c r="L570" s="18">
        <v>5054727</v>
      </c>
      <c r="M570" s="19" t="s">
        <v>2324</v>
      </c>
      <c r="N570" s="20" t="s">
        <v>4533</v>
      </c>
      <c r="O570" s="14" t="s">
        <v>4534</v>
      </c>
      <c r="P570" s="21" t="s">
        <v>4530</v>
      </c>
    </row>
    <row r="571" spans="1:16" ht="48" x14ac:dyDescent="0.25">
      <c r="A571" s="13">
        <v>2021</v>
      </c>
      <c r="B571" s="14" t="s">
        <v>2325</v>
      </c>
      <c r="C571" s="14" t="s">
        <v>2326</v>
      </c>
      <c r="D571" s="14" t="s">
        <v>2327</v>
      </c>
      <c r="E571" s="16">
        <v>44308</v>
      </c>
      <c r="F571" s="13">
        <v>1135</v>
      </c>
      <c r="G571" s="16">
        <v>44323</v>
      </c>
      <c r="H571" s="13">
        <v>13</v>
      </c>
      <c r="I571" s="13" t="s">
        <v>157</v>
      </c>
      <c r="J571" s="15" t="s">
        <v>2328</v>
      </c>
      <c r="K571" s="13" t="s">
        <v>2329</v>
      </c>
      <c r="L571" s="18">
        <v>653462</v>
      </c>
      <c r="M571" s="19" t="s">
        <v>1246</v>
      </c>
      <c r="N571" s="20">
        <v>3186915</v>
      </c>
      <c r="O571" s="14" t="s">
        <v>4535</v>
      </c>
      <c r="P571" s="21" t="s">
        <v>4536</v>
      </c>
    </row>
    <row r="572" spans="1:16" ht="36" x14ac:dyDescent="0.25">
      <c r="A572" s="13">
        <v>2021</v>
      </c>
      <c r="B572" s="14" t="s">
        <v>2330</v>
      </c>
      <c r="C572" s="14" t="s">
        <v>2331</v>
      </c>
      <c r="D572" s="14" t="s">
        <v>2332</v>
      </c>
      <c r="E572" s="16">
        <v>44220</v>
      </c>
      <c r="F572" s="13">
        <v>1164</v>
      </c>
      <c r="G572" s="16">
        <v>44328</v>
      </c>
      <c r="H572" s="13">
        <v>11</v>
      </c>
      <c r="I572" s="13" t="s">
        <v>157</v>
      </c>
      <c r="J572" s="15" t="s">
        <v>2333</v>
      </c>
      <c r="K572" s="13" t="s">
        <v>2334</v>
      </c>
      <c r="L572" s="18">
        <v>44262500</v>
      </c>
      <c r="M572" s="19" t="s">
        <v>2335</v>
      </c>
      <c r="N572" s="20">
        <v>44262500</v>
      </c>
      <c r="O572" s="14" t="s">
        <v>4537</v>
      </c>
      <c r="P572" s="21" t="s">
        <v>4538</v>
      </c>
    </row>
    <row r="573" spans="1:16" ht="24" x14ac:dyDescent="0.25">
      <c r="A573" s="13">
        <v>2021</v>
      </c>
      <c r="B573" s="14" t="s">
        <v>2336</v>
      </c>
      <c r="C573" s="14" t="s">
        <v>2337</v>
      </c>
      <c r="D573" s="14" t="s">
        <v>2338</v>
      </c>
      <c r="E573" s="16">
        <v>44209</v>
      </c>
      <c r="F573" s="13">
        <v>1165</v>
      </c>
      <c r="G573" s="16">
        <v>44328</v>
      </c>
      <c r="H573" s="13">
        <v>1</v>
      </c>
      <c r="I573" s="13" t="s">
        <v>157</v>
      </c>
      <c r="J573" s="15" t="s">
        <v>2339</v>
      </c>
      <c r="K573" s="13" t="s">
        <v>2340</v>
      </c>
      <c r="L573" s="18">
        <v>653462</v>
      </c>
      <c r="M573" s="19" t="s">
        <v>1246</v>
      </c>
      <c r="N573" s="20" t="s">
        <v>4494</v>
      </c>
      <c r="O573" s="14" t="s">
        <v>4539</v>
      </c>
      <c r="P573" s="21" t="s">
        <v>4538</v>
      </c>
    </row>
    <row r="574" spans="1:16" ht="24" x14ac:dyDescent="0.25">
      <c r="A574" s="13">
        <v>2021</v>
      </c>
      <c r="B574" s="14" t="s">
        <v>2341</v>
      </c>
      <c r="C574" s="14" t="s">
        <v>2326</v>
      </c>
      <c r="D574" s="14" t="s">
        <v>2342</v>
      </c>
      <c r="E574" s="16">
        <v>44308</v>
      </c>
      <c r="F574" s="13">
        <v>1166</v>
      </c>
      <c r="G574" s="16">
        <v>44328</v>
      </c>
      <c r="H574" s="13">
        <v>13</v>
      </c>
      <c r="I574" s="13" t="s">
        <v>157</v>
      </c>
      <c r="J574" s="15" t="s">
        <v>2343</v>
      </c>
      <c r="K574" s="13" t="s">
        <v>2344</v>
      </c>
      <c r="L574" s="18">
        <v>595804</v>
      </c>
      <c r="M574" s="19" t="s">
        <v>2155</v>
      </c>
      <c r="N574" s="20">
        <v>765804</v>
      </c>
      <c r="O574" s="14" t="s">
        <v>4540</v>
      </c>
      <c r="P574" s="21" t="s">
        <v>4536</v>
      </c>
    </row>
    <row r="575" spans="1:16" ht="60" x14ac:dyDescent="0.25">
      <c r="A575" s="13">
        <v>2021</v>
      </c>
      <c r="B575" s="14" t="s">
        <v>2345</v>
      </c>
      <c r="C575" s="14" t="s">
        <v>2346</v>
      </c>
      <c r="D575" s="14" t="s">
        <v>2347</v>
      </c>
      <c r="E575" s="16">
        <v>44216</v>
      </c>
      <c r="F575" s="13">
        <v>1167</v>
      </c>
      <c r="G575" s="16">
        <v>44328</v>
      </c>
      <c r="H575" s="13">
        <v>16</v>
      </c>
      <c r="I575" s="13" t="s">
        <v>157</v>
      </c>
      <c r="J575" s="15" t="s">
        <v>2348</v>
      </c>
      <c r="K575" s="13" t="s">
        <v>2349</v>
      </c>
      <c r="L575" s="18">
        <v>32173437</v>
      </c>
      <c r="M575" s="19" t="s">
        <v>2350</v>
      </c>
      <c r="N575" s="20" t="s">
        <v>4541</v>
      </c>
      <c r="O575" s="14" t="s">
        <v>4542</v>
      </c>
      <c r="P575" s="21" t="s">
        <v>4543</v>
      </c>
    </row>
    <row r="576" spans="1:16" ht="36" x14ac:dyDescent="0.25">
      <c r="A576" s="13">
        <v>2021</v>
      </c>
      <c r="B576" s="14" t="s">
        <v>2351</v>
      </c>
      <c r="C576" s="14" t="s">
        <v>2352</v>
      </c>
      <c r="D576" s="14" t="s">
        <v>2353</v>
      </c>
      <c r="E576" s="16">
        <v>44307</v>
      </c>
      <c r="F576" s="13">
        <v>1169</v>
      </c>
      <c r="G576" s="16">
        <v>44329</v>
      </c>
      <c r="H576" s="13">
        <v>8</v>
      </c>
      <c r="I576" s="13" t="s">
        <v>150</v>
      </c>
      <c r="J576" s="15" t="s">
        <v>363</v>
      </c>
      <c r="K576" s="13" t="s">
        <v>2354</v>
      </c>
      <c r="L576" s="18">
        <v>4699710</v>
      </c>
      <c r="M576" s="19" t="s">
        <v>2355</v>
      </c>
      <c r="N576" s="20" t="s">
        <v>3787</v>
      </c>
      <c r="O576" s="14" t="s">
        <v>3787</v>
      </c>
      <c r="P576" s="21" t="s">
        <v>3787</v>
      </c>
    </row>
    <row r="577" spans="1:16" x14ac:dyDescent="0.25">
      <c r="A577" s="13">
        <v>2021</v>
      </c>
      <c r="B577" s="14" t="s">
        <v>2356</v>
      </c>
      <c r="C577" s="14" t="s">
        <v>2357</v>
      </c>
      <c r="D577" s="14" t="s">
        <v>1043</v>
      </c>
      <c r="E577" s="16">
        <v>44265</v>
      </c>
      <c r="F577" s="13">
        <v>1173</v>
      </c>
      <c r="G577" s="16">
        <v>44329</v>
      </c>
      <c r="H577" s="13">
        <v>11</v>
      </c>
      <c r="I577" s="13" t="s">
        <v>150</v>
      </c>
      <c r="J577" s="15" t="s">
        <v>1180</v>
      </c>
      <c r="K577" s="13" t="s">
        <v>2358</v>
      </c>
      <c r="L577" s="18">
        <v>845657</v>
      </c>
      <c r="M577" s="19" t="s">
        <v>2359</v>
      </c>
      <c r="N577" s="20" t="s">
        <v>3787</v>
      </c>
      <c r="O577" s="14" t="s">
        <v>3787</v>
      </c>
      <c r="P577" s="21" t="s">
        <v>3787</v>
      </c>
    </row>
    <row r="578" spans="1:16" ht="48" x14ac:dyDescent="0.25">
      <c r="A578" s="13">
        <v>2021</v>
      </c>
      <c r="B578" s="14" t="s">
        <v>2360</v>
      </c>
      <c r="C578" s="14" t="s">
        <v>2361</v>
      </c>
      <c r="D578" s="14" t="s">
        <v>2362</v>
      </c>
      <c r="E578" s="16">
        <v>44211</v>
      </c>
      <c r="F578" s="13">
        <v>1174</v>
      </c>
      <c r="G578" s="16">
        <v>44329</v>
      </c>
      <c r="H578" s="13">
        <v>1</v>
      </c>
      <c r="I578" s="13" t="s">
        <v>157</v>
      </c>
      <c r="J578" s="15" t="s">
        <v>2363</v>
      </c>
      <c r="K578" s="13" t="s">
        <v>2364</v>
      </c>
      <c r="L578" s="18">
        <v>38342895</v>
      </c>
      <c r="M578" s="19" t="s">
        <v>2365</v>
      </c>
      <c r="N578" s="20" t="s">
        <v>4544</v>
      </c>
      <c r="O578" s="14" t="s">
        <v>4545</v>
      </c>
      <c r="P578" s="21" t="s">
        <v>4546</v>
      </c>
    </row>
    <row r="579" spans="1:16" ht="36" x14ac:dyDescent="0.25">
      <c r="A579" s="13">
        <v>2021</v>
      </c>
      <c r="B579" s="14" t="s">
        <v>2366</v>
      </c>
      <c r="C579" s="14" t="s">
        <v>2062</v>
      </c>
      <c r="D579" s="14" t="s">
        <v>2367</v>
      </c>
      <c r="E579" s="16">
        <v>44217</v>
      </c>
      <c r="F579" s="13">
        <v>1178</v>
      </c>
      <c r="G579" s="16">
        <v>44329</v>
      </c>
      <c r="H579" s="13">
        <v>2</v>
      </c>
      <c r="I579" s="13" t="s">
        <v>150</v>
      </c>
      <c r="J579" s="15" t="s">
        <v>363</v>
      </c>
      <c r="K579" s="13" t="s">
        <v>2368</v>
      </c>
      <c r="L579" s="18">
        <v>16826124</v>
      </c>
      <c r="M579" s="19" t="s">
        <v>2369</v>
      </c>
      <c r="N579" s="20" t="s">
        <v>3787</v>
      </c>
      <c r="O579" s="14" t="s">
        <v>3787</v>
      </c>
      <c r="P579" s="21" t="s">
        <v>3787</v>
      </c>
    </row>
    <row r="580" spans="1:16" ht="36" x14ac:dyDescent="0.25">
      <c r="A580" s="13">
        <v>2021</v>
      </c>
      <c r="B580" s="14" t="s">
        <v>2370</v>
      </c>
      <c r="C580" s="14" t="s">
        <v>2371</v>
      </c>
      <c r="D580" s="14" t="s">
        <v>2372</v>
      </c>
      <c r="E580" s="16">
        <v>44038</v>
      </c>
      <c r="F580" s="13">
        <v>1179</v>
      </c>
      <c r="G580" s="16">
        <v>44329</v>
      </c>
      <c r="H580" s="13">
        <v>7</v>
      </c>
      <c r="I580" s="13" t="s">
        <v>150</v>
      </c>
      <c r="J580" s="15" t="s">
        <v>363</v>
      </c>
      <c r="K580" s="13" t="s">
        <v>2373</v>
      </c>
      <c r="L580" s="18">
        <v>30189113</v>
      </c>
      <c r="M580" s="19" t="s">
        <v>2374</v>
      </c>
      <c r="N580" s="20" t="s">
        <v>4547</v>
      </c>
      <c r="O580" s="14" t="s">
        <v>4548</v>
      </c>
      <c r="P580" s="21" t="s">
        <v>4147</v>
      </c>
    </row>
    <row r="581" spans="1:16" ht="36" x14ac:dyDescent="0.25">
      <c r="A581" s="13">
        <v>2021</v>
      </c>
      <c r="B581" s="14" t="s">
        <v>2375</v>
      </c>
      <c r="C581" s="14" t="s">
        <v>2376</v>
      </c>
      <c r="D581" s="14" t="s">
        <v>2377</v>
      </c>
      <c r="E581" s="16">
        <v>44329</v>
      </c>
      <c r="F581" s="13">
        <v>1180</v>
      </c>
      <c r="G581" s="16">
        <v>44329</v>
      </c>
      <c r="H581" s="13">
        <v>2</v>
      </c>
      <c r="I581" s="13" t="s">
        <v>150</v>
      </c>
      <c r="J581" s="15" t="s">
        <v>363</v>
      </c>
      <c r="K581" s="13" t="s">
        <v>2378</v>
      </c>
      <c r="L581" s="18">
        <v>14487148</v>
      </c>
      <c r="M581" s="19" t="s">
        <v>2379</v>
      </c>
      <c r="N581" s="20" t="s">
        <v>3787</v>
      </c>
      <c r="O581" s="14" t="s">
        <v>3787</v>
      </c>
      <c r="P581" s="21" t="s">
        <v>3787</v>
      </c>
    </row>
    <row r="582" spans="1:16" ht="36" x14ac:dyDescent="0.25">
      <c r="A582" s="13">
        <v>2021</v>
      </c>
      <c r="B582" s="14" t="s">
        <v>2380</v>
      </c>
      <c r="C582" s="14" t="s">
        <v>2381</v>
      </c>
      <c r="D582" s="14" t="s">
        <v>2382</v>
      </c>
      <c r="E582" s="16">
        <v>44329</v>
      </c>
      <c r="F582" s="27">
        <v>1181</v>
      </c>
      <c r="G582" s="16">
        <v>44329</v>
      </c>
      <c r="H582" s="13">
        <v>1</v>
      </c>
      <c r="I582" s="13" t="s">
        <v>150</v>
      </c>
      <c r="J582" s="15" t="s">
        <v>363</v>
      </c>
      <c r="K582" s="13" t="s">
        <v>2383</v>
      </c>
      <c r="L582" s="18">
        <v>21660371</v>
      </c>
      <c r="M582" s="19" t="s">
        <v>2384</v>
      </c>
      <c r="N582" s="20" t="s">
        <v>3787</v>
      </c>
      <c r="O582" s="14" t="s">
        <v>3787</v>
      </c>
      <c r="P582" s="21" t="s">
        <v>3787</v>
      </c>
    </row>
    <row r="583" spans="1:16" x14ac:dyDescent="0.25">
      <c r="A583" s="13">
        <v>2021</v>
      </c>
      <c r="B583" s="14" t="s">
        <v>2385</v>
      </c>
      <c r="C583" s="14" t="s">
        <v>2386</v>
      </c>
      <c r="D583" s="14" t="s">
        <v>2387</v>
      </c>
      <c r="E583" s="16">
        <v>44211</v>
      </c>
      <c r="F583" s="13">
        <v>1188</v>
      </c>
      <c r="G583" s="16">
        <v>44330</v>
      </c>
      <c r="H583" s="13">
        <v>1</v>
      </c>
      <c r="I583" s="13" t="s">
        <v>150</v>
      </c>
      <c r="J583" s="15" t="s">
        <v>2388</v>
      </c>
      <c r="K583" s="13" t="s">
        <v>2389</v>
      </c>
      <c r="L583" s="18">
        <v>653462</v>
      </c>
      <c r="M583" s="19" t="s">
        <v>1246</v>
      </c>
      <c r="N583" s="20">
        <v>653462</v>
      </c>
      <c r="O583" s="14" t="s">
        <v>4549</v>
      </c>
      <c r="P583" s="21" t="s">
        <v>4550</v>
      </c>
    </row>
    <row r="584" spans="1:16" ht="84" x14ac:dyDescent="0.25">
      <c r="A584" s="13">
        <v>2021</v>
      </c>
      <c r="B584" s="14" t="s">
        <v>2390</v>
      </c>
      <c r="C584" s="14" t="s">
        <v>2391</v>
      </c>
      <c r="D584" s="14" t="s">
        <v>2392</v>
      </c>
      <c r="E584" s="16">
        <v>44309</v>
      </c>
      <c r="F584" s="13">
        <v>1211</v>
      </c>
      <c r="G584" s="16">
        <v>44335</v>
      </c>
      <c r="H584" s="13">
        <v>7</v>
      </c>
      <c r="I584" s="13" t="s">
        <v>157</v>
      </c>
      <c r="J584" s="15" t="s">
        <v>2393</v>
      </c>
      <c r="K584" s="13" t="s">
        <v>2394</v>
      </c>
      <c r="L584" s="18">
        <v>6246336</v>
      </c>
      <c r="M584" s="19" t="s">
        <v>2395</v>
      </c>
      <c r="N584" s="20" t="s">
        <v>4551</v>
      </c>
      <c r="O584" s="14" t="s">
        <v>4552</v>
      </c>
      <c r="P584" s="21" t="s">
        <v>4553</v>
      </c>
    </row>
    <row r="585" spans="1:16" x14ac:dyDescent="0.25">
      <c r="A585" s="13">
        <v>2021</v>
      </c>
      <c r="B585" s="14" t="s">
        <v>2396</v>
      </c>
      <c r="C585" s="14" t="s">
        <v>2397</v>
      </c>
      <c r="D585" s="14" t="s">
        <v>2398</v>
      </c>
      <c r="E585" s="16">
        <v>44308</v>
      </c>
      <c r="F585" s="13">
        <v>1217</v>
      </c>
      <c r="G585" s="16">
        <v>44336</v>
      </c>
      <c r="H585" s="13">
        <v>1</v>
      </c>
      <c r="I585" s="13" t="s">
        <v>157</v>
      </c>
      <c r="J585" s="15" t="s">
        <v>2399</v>
      </c>
      <c r="K585" s="13" t="s">
        <v>2400</v>
      </c>
      <c r="L585" s="18">
        <v>1559317</v>
      </c>
      <c r="M585" s="19" t="s">
        <v>2401</v>
      </c>
      <c r="N585" s="20" t="s">
        <v>3787</v>
      </c>
      <c r="O585" s="14" t="s">
        <v>3787</v>
      </c>
      <c r="P585" s="21" t="s">
        <v>3787</v>
      </c>
    </row>
    <row r="586" spans="1:16" x14ac:dyDescent="0.25">
      <c r="A586" s="13">
        <v>2021</v>
      </c>
      <c r="B586" s="14" t="s">
        <v>2402</v>
      </c>
      <c r="C586" s="14" t="s">
        <v>2403</v>
      </c>
      <c r="D586" s="14" t="s">
        <v>2404</v>
      </c>
      <c r="E586" s="16">
        <v>44308</v>
      </c>
      <c r="F586" s="13">
        <v>1218</v>
      </c>
      <c r="G586" s="16">
        <v>44336</v>
      </c>
      <c r="H586" s="13">
        <v>1</v>
      </c>
      <c r="I586" s="13" t="s">
        <v>157</v>
      </c>
      <c r="J586" s="15" t="s">
        <v>2399</v>
      </c>
      <c r="K586" s="13" t="s">
        <v>2405</v>
      </c>
      <c r="L586" s="18">
        <v>129115121</v>
      </c>
      <c r="M586" s="19" t="s">
        <v>2406</v>
      </c>
      <c r="N586" s="20">
        <v>1545209</v>
      </c>
      <c r="O586" s="14" t="s">
        <v>4433</v>
      </c>
      <c r="P586" s="21" t="s">
        <v>3787</v>
      </c>
    </row>
    <row r="587" spans="1:16" ht="36" x14ac:dyDescent="0.25">
      <c r="A587" s="13">
        <v>2021</v>
      </c>
      <c r="B587" s="14" t="s">
        <v>2407</v>
      </c>
      <c r="C587" s="14" t="s">
        <v>2408</v>
      </c>
      <c r="D587" s="14" t="s">
        <v>2409</v>
      </c>
      <c r="E587" s="16">
        <v>44045</v>
      </c>
      <c r="F587" s="13">
        <v>1239</v>
      </c>
      <c r="G587" s="16">
        <v>44337</v>
      </c>
      <c r="H587" s="13">
        <v>7</v>
      </c>
      <c r="I587" s="13" t="s">
        <v>157</v>
      </c>
      <c r="J587" s="15" t="s">
        <v>2410</v>
      </c>
      <c r="K587" s="13" t="s">
        <v>2411</v>
      </c>
      <c r="L587" s="18">
        <v>7107587</v>
      </c>
      <c r="M587" s="19" t="s">
        <v>2412</v>
      </c>
      <c r="N587" s="20" t="s">
        <v>4554</v>
      </c>
      <c r="O587" s="14" t="s">
        <v>4555</v>
      </c>
      <c r="P587" s="21" t="s">
        <v>4556</v>
      </c>
    </row>
    <row r="588" spans="1:16" x14ac:dyDescent="0.25">
      <c r="A588" s="13">
        <v>2021</v>
      </c>
      <c r="B588" s="14" t="s">
        <v>2413</v>
      </c>
      <c r="C588" s="14" t="s">
        <v>2414</v>
      </c>
      <c r="D588" s="14" t="s">
        <v>2415</v>
      </c>
      <c r="E588" s="16">
        <v>44329</v>
      </c>
      <c r="F588" s="13">
        <v>1291</v>
      </c>
      <c r="G588" s="16">
        <v>44341</v>
      </c>
      <c r="H588" s="13">
        <v>1</v>
      </c>
      <c r="I588" s="13" t="s">
        <v>150</v>
      </c>
      <c r="J588" s="15" t="s">
        <v>1180</v>
      </c>
      <c r="K588" s="13" t="s">
        <v>2416</v>
      </c>
      <c r="L588" s="18">
        <v>19551350</v>
      </c>
      <c r="M588" s="19" t="s">
        <v>2417</v>
      </c>
      <c r="N588" s="20" t="s">
        <v>3787</v>
      </c>
      <c r="O588" s="14" t="s">
        <v>3787</v>
      </c>
      <c r="P588" s="21" t="s">
        <v>3787</v>
      </c>
    </row>
    <row r="589" spans="1:16" x14ac:dyDescent="0.25">
      <c r="A589" s="13">
        <v>2021</v>
      </c>
      <c r="B589" s="14" t="s">
        <v>2418</v>
      </c>
      <c r="C589" s="14" t="s">
        <v>2419</v>
      </c>
      <c r="D589" s="14" t="s">
        <v>2420</v>
      </c>
      <c r="E589" s="16" t="s">
        <v>2421</v>
      </c>
      <c r="F589" s="13">
        <v>1292</v>
      </c>
      <c r="G589" s="16">
        <v>44341</v>
      </c>
      <c r="H589" s="13">
        <v>19</v>
      </c>
      <c r="I589" s="13" t="s">
        <v>150</v>
      </c>
      <c r="J589" s="15" t="s">
        <v>1180</v>
      </c>
      <c r="K589" s="13" t="s">
        <v>2422</v>
      </c>
      <c r="L589" s="18">
        <v>17893350</v>
      </c>
      <c r="M589" s="19" t="s">
        <v>2423</v>
      </c>
      <c r="N589" s="20" t="s">
        <v>4557</v>
      </c>
      <c r="O589" s="14" t="s">
        <v>4558</v>
      </c>
      <c r="P589" s="21" t="s">
        <v>4559</v>
      </c>
    </row>
    <row r="590" spans="1:16" x14ac:dyDescent="0.25">
      <c r="A590" s="13">
        <v>2021</v>
      </c>
      <c r="B590" s="14" t="s">
        <v>2424</v>
      </c>
      <c r="C590" s="14" t="s">
        <v>2425</v>
      </c>
      <c r="D590" s="14" t="s">
        <v>2426</v>
      </c>
      <c r="E590" s="16">
        <v>44335</v>
      </c>
      <c r="F590" s="13">
        <v>1303</v>
      </c>
      <c r="G590" s="16">
        <v>44342</v>
      </c>
      <c r="H590" s="13">
        <v>2</v>
      </c>
      <c r="I590" s="13" t="s">
        <v>157</v>
      </c>
      <c r="J590" s="15" t="s">
        <v>761</v>
      </c>
      <c r="K590" s="13" t="s">
        <v>2427</v>
      </c>
      <c r="L590" s="18">
        <v>53737712</v>
      </c>
      <c r="M590" s="19" t="s">
        <v>2428</v>
      </c>
      <c r="N590" s="20" t="s">
        <v>4560</v>
      </c>
      <c r="O590" s="14" t="s">
        <v>4561</v>
      </c>
      <c r="P590" s="21" t="s">
        <v>4562</v>
      </c>
    </row>
    <row r="591" spans="1:16" ht="36" x14ac:dyDescent="0.25">
      <c r="A591" s="13">
        <v>2021</v>
      </c>
      <c r="B591" s="14" t="s">
        <v>2429</v>
      </c>
      <c r="C591" s="14" t="s">
        <v>2430</v>
      </c>
      <c r="D591" s="14" t="s">
        <v>2431</v>
      </c>
      <c r="E591" s="16">
        <v>44335</v>
      </c>
      <c r="F591" s="13">
        <v>1312</v>
      </c>
      <c r="G591" s="16">
        <v>44342</v>
      </c>
      <c r="H591" s="13">
        <v>2</v>
      </c>
      <c r="I591" s="13" t="s">
        <v>150</v>
      </c>
      <c r="J591" s="15" t="s">
        <v>363</v>
      </c>
      <c r="K591" s="13" t="s">
        <v>2432</v>
      </c>
      <c r="L591" s="18">
        <v>7245748</v>
      </c>
      <c r="M591" s="19" t="s">
        <v>2433</v>
      </c>
      <c r="N591" s="20" t="s">
        <v>3787</v>
      </c>
      <c r="O591" s="14" t="s">
        <v>3787</v>
      </c>
      <c r="P591" s="21" t="s">
        <v>3787</v>
      </c>
    </row>
    <row r="592" spans="1:16" ht="36" x14ac:dyDescent="0.25">
      <c r="A592" s="13">
        <v>2021</v>
      </c>
      <c r="B592" s="14" t="s">
        <v>2434</v>
      </c>
      <c r="C592" s="14" t="s">
        <v>2435</v>
      </c>
      <c r="D592" s="14" t="s">
        <v>2436</v>
      </c>
      <c r="E592" s="16">
        <v>44329</v>
      </c>
      <c r="F592" s="13">
        <v>1313</v>
      </c>
      <c r="G592" s="16">
        <v>44342</v>
      </c>
      <c r="H592" s="13">
        <v>4</v>
      </c>
      <c r="I592" s="13" t="s">
        <v>150</v>
      </c>
      <c r="J592" s="15" t="s">
        <v>363</v>
      </c>
      <c r="K592" s="13" t="s">
        <v>2437</v>
      </c>
      <c r="L592" s="18">
        <v>77185497</v>
      </c>
      <c r="M592" s="19" t="s">
        <v>2438</v>
      </c>
      <c r="N592" s="20" t="s">
        <v>3787</v>
      </c>
      <c r="O592" s="14" t="s">
        <v>3787</v>
      </c>
      <c r="P592" s="21" t="s">
        <v>3787</v>
      </c>
    </row>
    <row r="593" spans="1:16" x14ac:dyDescent="0.25">
      <c r="A593" s="13">
        <v>2021</v>
      </c>
      <c r="B593" s="14" t="s">
        <v>2439</v>
      </c>
      <c r="C593" s="14" t="s">
        <v>2440</v>
      </c>
      <c r="D593" s="14" t="s">
        <v>2441</v>
      </c>
      <c r="E593" s="16">
        <v>44260</v>
      </c>
      <c r="F593" s="13">
        <v>1314</v>
      </c>
      <c r="G593" s="16">
        <v>44342</v>
      </c>
      <c r="H593" s="13">
        <v>7</v>
      </c>
      <c r="I593" s="13" t="s">
        <v>157</v>
      </c>
      <c r="J593" s="15" t="s">
        <v>2442</v>
      </c>
      <c r="K593" s="13" t="s">
        <v>2443</v>
      </c>
      <c r="L593" s="18">
        <v>87237295</v>
      </c>
      <c r="M593" s="19" t="s">
        <v>2444</v>
      </c>
      <c r="N593" s="20">
        <v>87237295</v>
      </c>
      <c r="O593" s="14" t="s">
        <v>4563</v>
      </c>
      <c r="P593" s="21" t="s">
        <v>4564</v>
      </c>
    </row>
    <row r="594" spans="1:16" ht="24" x14ac:dyDescent="0.25">
      <c r="A594" s="13">
        <v>2021</v>
      </c>
      <c r="B594" s="14" t="s">
        <v>2445</v>
      </c>
      <c r="C594" s="14" t="s">
        <v>2446</v>
      </c>
      <c r="D594" s="14" t="s">
        <v>2447</v>
      </c>
      <c r="E594" s="16">
        <v>44216</v>
      </c>
      <c r="F594" s="13">
        <v>1327</v>
      </c>
      <c r="G594" s="16">
        <v>44343</v>
      </c>
      <c r="H594" s="13">
        <v>16</v>
      </c>
      <c r="I594" s="13" t="s">
        <v>157</v>
      </c>
      <c r="J594" s="15" t="s">
        <v>2448</v>
      </c>
      <c r="K594" s="13" t="s">
        <v>2449</v>
      </c>
      <c r="L594" s="18">
        <v>55486686</v>
      </c>
      <c r="M594" s="19" t="s">
        <v>2450</v>
      </c>
      <c r="N594" s="20" t="s">
        <v>4565</v>
      </c>
      <c r="O594" s="14" t="s">
        <v>4566</v>
      </c>
      <c r="P594" s="21" t="s">
        <v>4567</v>
      </c>
    </row>
    <row r="595" spans="1:16" ht="132" x14ac:dyDescent="0.25">
      <c r="A595" s="13">
        <v>2021</v>
      </c>
      <c r="B595" s="14" t="s">
        <v>2451</v>
      </c>
      <c r="C595" s="14" t="s">
        <v>2452</v>
      </c>
      <c r="D595" s="14" t="s">
        <v>2453</v>
      </c>
      <c r="E595" s="16">
        <v>44146</v>
      </c>
      <c r="F595" s="13">
        <v>1405</v>
      </c>
      <c r="G595" s="16">
        <v>44347</v>
      </c>
      <c r="H595" s="13">
        <v>2</v>
      </c>
      <c r="I595" s="13" t="s">
        <v>157</v>
      </c>
      <c r="J595" s="15" t="s">
        <v>2454</v>
      </c>
      <c r="K595" s="13" t="s">
        <v>2455</v>
      </c>
      <c r="L595" s="18">
        <v>562079</v>
      </c>
      <c r="M595" s="19" t="s">
        <v>2155</v>
      </c>
      <c r="N595" s="20" t="s">
        <v>4568</v>
      </c>
      <c r="O595" s="14" t="s">
        <v>4569</v>
      </c>
      <c r="P595" s="21" t="s">
        <v>4570</v>
      </c>
    </row>
    <row r="596" spans="1:16" ht="132" x14ac:dyDescent="0.25">
      <c r="A596" s="13">
        <v>2021</v>
      </c>
      <c r="B596" s="14" t="s">
        <v>2456</v>
      </c>
      <c r="C596" s="14" t="s">
        <v>2452</v>
      </c>
      <c r="D596" s="14" t="s">
        <v>2457</v>
      </c>
      <c r="E596" s="16">
        <v>43874</v>
      </c>
      <c r="F596" s="13">
        <v>1406</v>
      </c>
      <c r="G596" s="16">
        <v>44347</v>
      </c>
      <c r="H596" s="13">
        <v>2</v>
      </c>
      <c r="I596" s="13" t="s">
        <v>157</v>
      </c>
      <c r="J596" s="15" t="s">
        <v>2454</v>
      </c>
      <c r="K596" s="13" t="s">
        <v>2455</v>
      </c>
      <c r="L596" s="18">
        <v>8249877</v>
      </c>
      <c r="M596" s="19" t="s">
        <v>2458</v>
      </c>
      <c r="N596" s="20" t="s">
        <v>4571</v>
      </c>
      <c r="O596" s="14" t="s">
        <v>4572</v>
      </c>
      <c r="P596" s="21" t="s">
        <v>4570</v>
      </c>
    </row>
    <row r="597" spans="1:16" x14ac:dyDescent="0.25">
      <c r="A597" s="13">
        <v>2021</v>
      </c>
      <c r="B597" s="14" t="s">
        <v>2459</v>
      </c>
      <c r="C597" s="14" t="s">
        <v>2460</v>
      </c>
      <c r="D597" s="14" t="s">
        <v>2461</v>
      </c>
      <c r="E597" s="16">
        <v>44309</v>
      </c>
      <c r="F597" s="13">
        <v>1434</v>
      </c>
      <c r="G597" s="16">
        <v>44348</v>
      </c>
      <c r="H597" s="13">
        <v>12</v>
      </c>
      <c r="I597" s="13" t="s">
        <v>150</v>
      </c>
      <c r="J597" s="15" t="s">
        <v>1180</v>
      </c>
      <c r="K597" s="13" t="s">
        <v>2462</v>
      </c>
      <c r="L597" s="18">
        <v>1287706</v>
      </c>
      <c r="M597" s="19" t="s">
        <v>2463</v>
      </c>
      <c r="N597" s="20" t="s">
        <v>4573</v>
      </c>
      <c r="O597" s="14" t="s">
        <v>4574</v>
      </c>
      <c r="P597" s="21" t="s">
        <v>4575</v>
      </c>
    </row>
    <row r="598" spans="1:16" x14ac:dyDescent="0.25">
      <c r="A598" s="13">
        <v>2021</v>
      </c>
      <c r="B598" s="14" t="s">
        <v>2464</v>
      </c>
      <c r="C598" s="14" t="s">
        <v>2465</v>
      </c>
      <c r="D598" s="14" t="s">
        <v>2466</v>
      </c>
      <c r="E598" s="16">
        <v>44132</v>
      </c>
      <c r="F598" s="13">
        <v>1470</v>
      </c>
      <c r="G598" s="16">
        <v>44351</v>
      </c>
      <c r="H598" s="13">
        <v>12</v>
      </c>
      <c r="I598" s="13" t="s">
        <v>157</v>
      </c>
      <c r="J598" s="15" t="s">
        <v>2467</v>
      </c>
      <c r="K598" s="13" t="s">
        <v>2468</v>
      </c>
      <c r="L598" s="18">
        <v>2610950</v>
      </c>
      <c r="M598" s="19" t="s">
        <v>2469</v>
      </c>
      <c r="N598" s="20" t="s">
        <v>4576</v>
      </c>
      <c r="O598" s="14" t="s">
        <v>4577</v>
      </c>
      <c r="P598" s="21" t="s">
        <v>4578</v>
      </c>
    </row>
    <row r="599" spans="1:16" x14ac:dyDescent="0.25">
      <c r="A599" s="13">
        <v>2021</v>
      </c>
      <c r="B599" s="14" t="s">
        <v>2470</v>
      </c>
      <c r="C599" s="14" t="s">
        <v>2465</v>
      </c>
      <c r="D599" s="14" t="s">
        <v>2471</v>
      </c>
      <c r="E599" s="16">
        <v>44132</v>
      </c>
      <c r="F599" s="13">
        <v>1471</v>
      </c>
      <c r="G599" s="16">
        <v>44351</v>
      </c>
      <c r="H599" s="13">
        <v>12</v>
      </c>
      <c r="I599" s="13" t="s">
        <v>157</v>
      </c>
      <c r="J599" s="15" t="s">
        <v>2467</v>
      </c>
      <c r="K599" s="13" t="s">
        <v>2468</v>
      </c>
      <c r="L599" s="18">
        <v>1160422</v>
      </c>
      <c r="M599" s="19" t="s">
        <v>2065</v>
      </c>
      <c r="N599" s="20" t="s">
        <v>4579</v>
      </c>
      <c r="O599" s="14" t="s">
        <v>4580</v>
      </c>
      <c r="P599" s="21" t="s">
        <v>4578</v>
      </c>
    </row>
    <row r="600" spans="1:16" ht="48" x14ac:dyDescent="0.25">
      <c r="A600" s="13">
        <v>2021</v>
      </c>
      <c r="B600" s="14" t="s">
        <v>2472</v>
      </c>
      <c r="C600" s="14" t="s">
        <v>2473</v>
      </c>
      <c r="D600" s="14" t="s">
        <v>2474</v>
      </c>
      <c r="E600" s="16">
        <v>44552</v>
      </c>
      <c r="F600" s="13">
        <v>1472</v>
      </c>
      <c r="G600" s="16">
        <v>44351</v>
      </c>
      <c r="H600" s="13">
        <v>8</v>
      </c>
      <c r="I600" s="13" t="s">
        <v>157</v>
      </c>
      <c r="J600" s="15" t="s">
        <v>2475</v>
      </c>
      <c r="K600" s="13" t="s">
        <v>2476</v>
      </c>
      <c r="L600" s="18">
        <v>5439479</v>
      </c>
      <c r="M600" s="19" t="s">
        <v>2477</v>
      </c>
      <c r="N600" s="20" t="s">
        <v>4581</v>
      </c>
      <c r="O600" s="14" t="s">
        <v>4582</v>
      </c>
      <c r="P600" s="21" t="s">
        <v>4583</v>
      </c>
    </row>
    <row r="601" spans="1:16" ht="24" x14ac:dyDescent="0.25">
      <c r="A601" s="13">
        <v>2021</v>
      </c>
      <c r="B601" s="14" t="s">
        <v>2478</v>
      </c>
      <c r="C601" s="14" t="s">
        <v>2479</v>
      </c>
      <c r="D601" s="14" t="s">
        <v>2480</v>
      </c>
      <c r="E601" s="16">
        <v>44220</v>
      </c>
      <c r="F601" s="13">
        <v>1506</v>
      </c>
      <c r="G601" s="16">
        <v>44356</v>
      </c>
      <c r="H601" s="13">
        <v>11</v>
      </c>
      <c r="I601" s="13" t="s">
        <v>157</v>
      </c>
      <c r="J601" s="15" t="s">
        <v>2481</v>
      </c>
      <c r="K601" s="13" t="s">
        <v>2482</v>
      </c>
      <c r="L601" s="18">
        <v>353986388</v>
      </c>
      <c r="M601" s="19" t="s">
        <v>2483</v>
      </c>
      <c r="N601" s="20" t="s">
        <v>4584</v>
      </c>
      <c r="O601" s="14" t="s">
        <v>4585</v>
      </c>
      <c r="P601" s="21" t="s">
        <v>4586</v>
      </c>
    </row>
    <row r="602" spans="1:16" ht="36" x14ac:dyDescent="0.25">
      <c r="A602" s="13">
        <v>2021</v>
      </c>
      <c r="B602" s="14" t="s">
        <v>2484</v>
      </c>
      <c r="C602" s="14" t="s">
        <v>2485</v>
      </c>
      <c r="D602" s="14" t="s">
        <v>264</v>
      </c>
      <c r="E602" s="16">
        <v>44308</v>
      </c>
      <c r="F602" s="13">
        <v>1511</v>
      </c>
      <c r="G602" s="16">
        <v>44356</v>
      </c>
      <c r="H602" s="13">
        <v>8</v>
      </c>
      <c r="I602" s="13" t="s">
        <v>157</v>
      </c>
      <c r="J602" s="15" t="s">
        <v>151</v>
      </c>
      <c r="K602" s="13" t="s">
        <v>2486</v>
      </c>
      <c r="L602" s="18">
        <v>4420484</v>
      </c>
      <c r="M602" s="19" t="s">
        <v>2487</v>
      </c>
      <c r="N602" s="20" t="s">
        <v>4587</v>
      </c>
      <c r="O602" s="14" t="s">
        <v>4588</v>
      </c>
      <c r="P602" s="21" t="s">
        <v>4184</v>
      </c>
    </row>
    <row r="603" spans="1:16" ht="36" x14ac:dyDescent="0.25">
      <c r="A603" s="13">
        <v>2021</v>
      </c>
      <c r="B603" s="14" t="s">
        <v>2488</v>
      </c>
      <c r="C603" s="14" t="s">
        <v>2489</v>
      </c>
      <c r="D603" s="14" t="s">
        <v>2490</v>
      </c>
      <c r="E603" s="16">
        <v>44347</v>
      </c>
      <c r="F603" s="13">
        <v>1540</v>
      </c>
      <c r="G603" s="16">
        <v>44363</v>
      </c>
      <c r="H603" s="13">
        <v>10</v>
      </c>
      <c r="I603" s="13" t="s">
        <v>150</v>
      </c>
      <c r="J603" s="15" t="s">
        <v>363</v>
      </c>
      <c r="K603" s="13" t="s">
        <v>2491</v>
      </c>
      <c r="L603" s="18">
        <v>1989217</v>
      </c>
      <c r="M603" s="19" t="s">
        <v>13</v>
      </c>
      <c r="N603" s="20" t="s">
        <v>3787</v>
      </c>
      <c r="O603" s="14" t="s">
        <v>3787</v>
      </c>
      <c r="P603" s="21" t="s">
        <v>3787</v>
      </c>
    </row>
    <row r="604" spans="1:16" ht="24" x14ac:dyDescent="0.25">
      <c r="A604" s="13">
        <v>2021</v>
      </c>
      <c r="B604" s="14" t="s">
        <v>2492</v>
      </c>
      <c r="C604" s="14" t="s">
        <v>2493</v>
      </c>
      <c r="D604" s="14" t="s">
        <v>2494</v>
      </c>
      <c r="E604" s="16">
        <v>44202</v>
      </c>
      <c r="F604" s="13">
        <v>1614</v>
      </c>
      <c r="G604" s="16">
        <v>44369</v>
      </c>
      <c r="H604" s="13">
        <v>16</v>
      </c>
      <c r="I604" s="13" t="s">
        <v>157</v>
      </c>
      <c r="J604" s="15" t="s">
        <v>441</v>
      </c>
      <c r="K604" s="13" t="s">
        <v>2495</v>
      </c>
      <c r="L604" s="18">
        <v>615023</v>
      </c>
      <c r="M604" s="19" t="s">
        <v>1246</v>
      </c>
      <c r="N604" s="20" t="s">
        <v>4589</v>
      </c>
      <c r="O604" s="14" t="s">
        <v>4590</v>
      </c>
      <c r="P604" s="21" t="s">
        <v>4591</v>
      </c>
    </row>
    <row r="605" spans="1:16" ht="24" x14ac:dyDescent="0.25">
      <c r="A605" s="13">
        <v>2021</v>
      </c>
      <c r="B605" s="14" t="s">
        <v>2496</v>
      </c>
      <c r="C605" s="14" t="s">
        <v>2493</v>
      </c>
      <c r="D605" s="14" t="s">
        <v>2497</v>
      </c>
      <c r="E605" s="16">
        <v>44202</v>
      </c>
      <c r="F605" s="13">
        <v>1615</v>
      </c>
      <c r="G605" s="16">
        <v>44369</v>
      </c>
      <c r="H605" s="13">
        <v>16</v>
      </c>
      <c r="I605" s="13" t="s">
        <v>157</v>
      </c>
      <c r="J605" s="15" t="s">
        <v>441</v>
      </c>
      <c r="K605" s="13" t="s">
        <v>2498</v>
      </c>
      <c r="L605" s="18">
        <v>5054727</v>
      </c>
      <c r="M605" s="19" t="s">
        <v>991</v>
      </c>
      <c r="N605" s="20" t="s">
        <v>4592</v>
      </c>
      <c r="O605" s="14" t="s">
        <v>4593</v>
      </c>
      <c r="P605" s="21" t="s">
        <v>4591</v>
      </c>
    </row>
    <row r="606" spans="1:16" ht="120" x14ac:dyDescent="0.25">
      <c r="A606" s="13">
        <v>2021</v>
      </c>
      <c r="B606" s="14" t="s">
        <v>2499</v>
      </c>
      <c r="C606" s="14" t="s">
        <v>2500</v>
      </c>
      <c r="D606" s="14" t="s">
        <v>2501</v>
      </c>
      <c r="E606" s="16">
        <v>44368</v>
      </c>
      <c r="F606" s="13">
        <v>1619</v>
      </c>
      <c r="G606" s="16">
        <v>44369</v>
      </c>
      <c r="H606" s="13">
        <v>7</v>
      </c>
      <c r="I606" s="13" t="s">
        <v>157</v>
      </c>
      <c r="J606" s="15" t="s">
        <v>1180</v>
      </c>
      <c r="K606" s="15" t="s">
        <v>2502</v>
      </c>
      <c r="L606" s="18">
        <v>6325712</v>
      </c>
      <c r="M606" s="19" t="s">
        <v>2503</v>
      </c>
      <c r="N606" s="20" t="s">
        <v>3787</v>
      </c>
      <c r="O606" s="14" t="s">
        <v>3787</v>
      </c>
      <c r="P606" s="21" t="s">
        <v>3787</v>
      </c>
    </row>
    <row r="607" spans="1:16" ht="24" x14ac:dyDescent="0.25">
      <c r="A607" s="13">
        <v>2021</v>
      </c>
      <c r="B607" s="14" t="s">
        <v>2504</v>
      </c>
      <c r="C607" s="14" t="s">
        <v>2505</v>
      </c>
      <c r="D607" s="14" t="s">
        <v>2506</v>
      </c>
      <c r="E607" s="16">
        <v>44334</v>
      </c>
      <c r="F607" s="13">
        <v>1621</v>
      </c>
      <c r="G607" s="16">
        <v>44369</v>
      </c>
      <c r="H607" s="13">
        <v>9</v>
      </c>
      <c r="I607" s="13" t="s">
        <v>157</v>
      </c>
      <c r="J607" s="15" t="s">
        <v>2507</v>
      </c>
      <c r="K607" s="13" t="s">
        <v>2508</v>
      </c>
      <c r="L607" s="18">
        <v>2613851</v>
      </c>
      <c r="M607" s="19" t="s">
        <v>1267</v>
      </c>
      <c r="N607" s="20" t="s">
        <v>4594</v>
      </c>
      <c r="O607" s="14" t="s">
        <v>4595</v>
      </c>
      <c r="P607" s="21" t="s">
        <v>4556</v>
      </c>
    </row>
    <row r="608" spans="1:16" ht="24" x14ac:dyDescent="0.25">
      <c r="A608" s="13">
        <v>2021</v>
      </c>
      <c r="B608" s="14" t="s">
        <v>2509</v>
      </c>
      <c r="C608" s="14" t="s">
        <v>2510</v>
      </c>
      <c r="D608" s="14" t="s">
        <v>2511</v>
      </c>
      <c r="E608" s="16">
        <v>44210</v>
      </c>
      <c r="F608" s="13">
        <v>1748</v>
      </c>
      <c r="G608" s="16">
        <v>44372</v>
      </c>
      <c r="H608" s="13">
        <v>7</v>
      </c>
      <c r="I608" s="13" t="s">
        <v>157</v>
      </c>
      <c r="J608" s="15" t="s">
        <v>739</v>
      </c>
      <c r="K608" s="13" t="s">
        <v>2512</v>
      </c>
      <c r="L608" s="18">
        <v>3171216</v>
      </c>
      <c r="M608" s="19" t="s">
        <v>2513</v>
      </c>
      <c r="N608" s="20" t="s">
        <v>4596</v>
      </c>
      <c r="O608" s="14" t="s">
        <v>4597</v>
      </c>
      <c r="P608" s="21" t="s">
        <v>4598</v>
      </c>
    </row>
    <row r="609" spans="1:16" ht="24" x14ac:dyDescent="0.25">
      <c r="A609" s="13">
        <v>2021</v>
      </c>
      <c r="B609" s="14" t="s">
        <v>2514</v>
      </c>
      <c r="C609" s="14" t="s">
        <v>2515</v>
      </c>
      <c r="D609" s="14" t="s">
        <v>2516</v>
      </c>
      <c r="E609" s="16">
        <v>44371</v>
      </c>
      <c r="F609" s="13">
        <v>1752</v>
      </c>
      <c r="G609" s="16">
        <v>44372</v>
      </c>
      <c r="H609" s="13">
        <v>13</v>
      </c>
      <c r="I609" s="13" t="s">
        <v>157</v>
      </c>
      <c r="J609" s="15" t="s">
        <v>2517</v>
      </c>
      <c r="K609" s="13" t="s">
        <v>2518</v>
      </c>
      <c r="L609" s="18">
        <v>92240023</v>
      </c>
      <c r="M609" s="19" t="s">
        <v>2519</v>
      </c>
      <c r="N609" s="20" t="s">
        <v>4599</v>
      </c>
      <c r="O609" s="14" t="s">
        <v>4600</v>
      </c>
      <c r="P609" s="21" t="s">
        <v>4601</v>
      </c>
    </row>
    <row r="610" spans="1:16" ht="24" x14ac:dyDescent="0.25">
      <c r="A610" s="13">
        <v>2021</v>
      </c>
      <c r="B610" s="14" t="s">
        <v>2520</v>
      </c>
      <c r="C610" s="14" t="s">
        <v>2515</v>
      </c>
      <c r="D610" s="14" t="s">
        <v>2516</v>
      </c>
      <c r="E610" s="16">
        <v>44371</v>
      </c>
      <c r="F610" s="13">
        <v>1753</v>
      </c>
      <c r="G610" s="16">
        <v>44372</v>
      </c>
      <c r="H610" s="13">
        <v>13</v>
      </c>
      <c r="I610" s="13" t="s">
        <v>157</v>
      </c>
      <c r="J610" s="15" t="s">
        <v>2517</v>
      </c>
      <c r="K610" s="13" t="s">
        <v>2518</v>
      </c>
      <c r="L610" s="18">
        <v>5291319</v>
      </c>
      <c r="M610" s="19" t="s">
        <v>2521</v>
      </c>
      <c r="N610" s="20" t="s">
        <v>4602</v>
      </c>
      <c r="O610" s="14" t="s">
        <v>4603</v>
      </c>
      <c r="P610" s="21" t="s">
        <v>4601</v>
      </c>
    </row>
    <row r="611" spans="1:16" ht="60" x14ac:dyDescent="0.25">
      <c r="A611" s="13">
        <v>2021</v>
      </c>
      <c r="B611" s="14" t="s">
        <v>2522</v>
      </c>
      <c r="C611" s="14" t="s">
        <v>2523</v>
      </c>
      <c r="D611" s="14" t="s">
        <v>2524</v>
      </c>
      <c r="E611" s="16">
        <v>44340</v>
      </c>
      <c r="F611" s="13">
        <v>1827</v>
      </c>
      <c r="G611" s="16">
        <v>44377</v>
      </c>
      <c r="H611" s="13">
        <v>11</v>
      </c>
      <c r="I611" s="13" t="s">
        <v>157</v>
      </c>
      <c r="J611" s="15" t="s">
        <v>2525</v>
      </c>
      <c r="K611" s="13" t="s">
        <v>2526</v>
      </c>
      <c r="L611" s="18">
        <v>1921949</v>
      </c>
      <c r="M611" s="19" t="s">
        <v>13</v>
      </c>
      <c r="N611" s="20" t="s">
        <v>4604</v>
      </c>
      <c r="O611" s="14" t="s">
        <v>4605</v>
      </c>
      <c r="P611" s="21" t="s">
        <v>4606</v>
      </c>
    </row>
    <row r="612" spans="1:16" ht="24" x14ac:dyDescent="0.25">
      <c r="A612" s="13">
        <v>2021</v>
      </c>
      <c r="B612" s="14" t="s">
        <v>2527</v>
      </c>
      <c r="C612" s="14" t="s">
        <v>2528</v>
      </c>
      <c r="D612" s="14" t="s">
        <v>2529</v>
      </c>
      <c r="E612" s="16">
        <v>44261</v>
      </c>
      <c r="F612" s="13">
        <v>1853</v>
      </c>
      <c r="G612" s="16">
        <v>44378</v>
      </c>
      <c r="H612" s="13">
        <v>11</v>
      </c>
      <c r="I612" s="13" t="s">
        <v>157</v>
      </c>
      <c r="J612" s="15" t="s">
        <v>2303</v>
      </c>
      <c r="K612" s="13" t="s">
        <v>2530</v>
      </c>
      <c r="L612" s="18">
        <v>2383217</v>
      </c>
      <c r="M612" s="19" t="s">
        <v>2531</v>
      </c>
      <c r="N612" s="20" t="s">
        <v>3787</v>
      </c>
      <c r="O612" s="14" t="s">
        <v>3787</v>
      </c>
      <c r="P612" s="21" t="s">
        <v>3787</v>
      </c>
    </row>
    <row r="613" spans="1:16" ht="24" x14ac:dyDescent="0.25">
      <c r="A613" s="13">
        <v>2021</v>
      </c>
      <c r="B613" s="14" t="s">
        <v>2532</v>
      </c>
      <c r="C613" s="14" t="s">
        <v>2533</v>
      </c>
      <c r="D613" s="14" t="s">
        <v>2534</v>
      </c>
      <c r="E613" s="16">
        <v>44362</v>
      </c>
      <c r="F613" s="13">
        <v>1858</v>
      </c>
      <c r="G613" s="16">
        <v>44383</v>
      </c>
      <c r="H613" s="13">
        <v>11</v>
      </c>
      <c r="I613" s="13" t="s">
        <v>157</v>
      </c>
      <c r="J613" s="15" t="s">
        <v>2535</v>
      </c>
      <c r="K613" s="13" t="s">
        <v>2536</v>
      </c>
      <c r="L613" s="18">
        <v>23370907</v>
      </c>
      <c r="M613" s="19" t="s">
        <v>2537</v>
      </c>
      <c r="N613" s="20" t="s">
        <v>4607</v>
      </c>
      <c r="O613" s="14" t="s">
        <v>4608</v>
      </c>
      <c r="P613" s="21" t="s">
        <v>4609</v>
      </c>
    </row>
    <row r="614" spans="1:16" x14ac:dyDescent="0.25">
      <c r="A614" s="13">
        <v>2021</v>
      </c>
      <c r="B614" s="14" t="s">
        <v>2538</v>
      </c>
      <c r="C614" s="14" t="s">
        <v>2539</v>
      </c>
      <c r="D614" s="14" t="s">
        <v>490</v>
      </c>
      <c r="E614" s="16">
        <v>44368</v>
      </c>
      <c r="F614" s="13">
        <v>1861</v>
      </c>
      <c r="G614" s="16">
        <v>44383</v>
      </c>
      <c r="H614" s="13">
        <v>3</v>
      </c>
      <c r="I614" s="13" t="s">
        <v>157</v>
      </c>
      <c r="J614" s="15" t="s">
        <v>2540</v>
      </c>
      <c r="K614" s="13" t="s">
        <v>2541</v>
      </c>
      <c r="L614" s="18">
        <v>616474</v>
      </c>
      <c r="M614" s="19" t="s">
        <v>1246</v>
      </c>
      <c r="N614" s="20" t="s">
        <v>4610</v>
      </c>
      <c r="O614" s="14" t="s">
        <v>4611</v>
      </c>
      <c r="P614" s="21" t="s">
        <v>4612</v>
      </c>
    </row>
    <row r="615" spans="1:16" ht="36" x14ac:dyDescent="0.25">
      <c r="A615" s="13">
        <v>2021</v>
      </c>
      <c r="B615" s="14" t="s">
        <v>2542</v>
      </c>
      <c r="C615" s="14" t="s">
        <v>2543</v>
      </c>
      <c r="D615" s="14" t="s">
        <v>2544</v>
      </c>
      <c r="E615" s="16">
        <v>44261</v>
      </c>
      <c r="F615" s="13">
        <v>1862</v>
      </c>
      <c r="G615" s="16">
        <v>44383</v>
      </c>
      <c r="H615" s="13">
        <v>13</v>
      </c>
      <c r="I615" s="13" t="s">
        <v>157</v>
      </c>
      <c r="J615" s="15" t="s">
        <v>2545</v>
      </c>
      <c r="K615" s="13" t="s">
        <v>2546</v>
      </c>
      <c r="L615" s="18">
        <v>4458923</v>
      </c>
      <c r="M615" s="19" t="s">
        <v>2547</v>
      </c>
      <c r="N615" s="20" t="s">
        <v>4613</v>
      </c>
      <c r="O615" s="14" t="s">
        <v>4614</v>
      </c>
      <c r="P615" s="21" t="s">
        <v>4615</v>
      </c>
    </row>
    <row r="616" spans="1:16" ht="24" x14ac:dyDescent="0.25">
      <c r="A616" s="13">
        <v>2021</v>
      </c>
      <c r="B616" s="14" t="s">
        <v>2548</v>
      </c>
      <c r="C616" s="14" t="s">
        <v>2549</v>
      </c>
      <c r="D616" s="14" t="s">
        <v>2550</v>
      </c>
      <c r="E616" s="16">
        <v>44321</v>
      </c>
      <c r="F616" s="13">
        <v>1863</v>
      </c>
      <c r="G616" s="16">
        <v>44383</v>
      </c>
      <c r="H616" s="13">
        <v>11</v>
      </c>
      <c r="I616" s="13" t="s">
        <v>157</v>
      </c>
      <c r="J616" s="15" t="s">
        <v>2551</v>
      </c>
      <c r="K616" s="13" t="s">
        <v>2552</v>
      </c>
      <c r="L616" s="18">
        <v>3747801</v>
      </c>
      <c r="M616" s="19" t="s">
        <v>1687</v>
      </c>
      <c r="N616" s="20" t="s">
        <v>4616</v>
      </c>
      <c r="O616" s="14" t="s">
        <v>4617</v>
      </c>
      <c r="P616" s="21" t="s">
        <v>4618</v>
      </c>
    </row>
    <row r="617" spans="1:16" ht="24" x14ac:dyDescent="0.25">
      <c r="A617" s="13">
        <v>2021</v>
      </c>
      <c r="B617" s="14" t="s">
        <v>2553</v>
      </c>
      <c r="C617" s="14" t="s">
        <v>2554</v>
      </c>
      <c r="D617" s="14" t="s">
        <v>2555</v>
      </c>
      <c r="E617" s="16">
        <v>44220</v>
      </c>
      <c r="F617" s="13">
        <v>1867</v>
      </c>
      <c r="G617" s="16">
        <v>44383</v>
      </c>
      <c r="H617" s="13">
        <v>9</v>
      </c>
      <c r="I617" s="13" t="s">
        <v>157</v>
      </c>
      <c r="J617" s="15" t="s">
        <v>2556</v>
      </c>
      <c r="K617" s="13" t="s">
        <v>2557</v>
      </c>
      <c r="L617" s="18">
        <v>129350833</v>
      </c>
      <c r="M617" s="19" t="s">
        <v>2558</v>
      </c>
      <c r="N617" s="20">
        <v>129350833</v>
      </c>
      <c r="O617" s="14" t="s">
        <v>4619</v>
      </c>
      <c r="P617" s="21" t="s">
        <v>4578</v>
      </c>
    </row>
    <row r="618" spans="1:16" x14ac:dyDescent="0.25">
      <c r="A618" s="13">
        <v>2021</v>
      </c>
      <c r="B618" s="14" t="s">
        <v>2559</v>
      </c>
      <c r="C618" s="14" t="s">
        <v>2560</v>
      </c>
      <c r="D618" s="14" t="s">
        <v>2561</v>
      </c>
      <c r="E618" s="16">
        <v>44347</v>
      </c>
      <c r="F618" s="13">
        <v>1870</v>
      </c>
      <c r="G618" s="16">
        <v>44383</v>
      </c>
      <c r="H618" s="13">
        <v>9</v>
      </c>
      <c r="I618" s="13" t="s">
        <v>157</v>
      </c>
      <c r="J618" s="15" t="s">
        <v>2562</v>
      </c>
      <c r="K618" s="13" t="s">
        <v>2563</v>
      </c>
      <c r="L618" s="18">
        <v>3824679</v>
      </c>
      <c r="M618" s="19" t="s">
        <v>2274</v>
      </c>
      <c r="N618" s="20">
        <v>3824679</v>
      </c>
      <c r="O618" s="14" t="s">
        <v>4620</v>
      </c>
      <c r="P618" s="21" t="s">
        <v>4578</v>
      </c>
    </row>
    <row r="619" spans="1:16" ht="36" x14ac:dyDescent="0.25">
      <c r="A619" s="13">
        <v>2021</v>
      </c>
      <c r="B619" s="14" t="s">
        <v>2564</v>
      </c>
      <c r="C619" s="14" t="s">
        <v>2565</v>
      </c>
      <c r="D619" s="14" t="s">
        <v>2566</v>
      </c>
      <c r="E619" s="16">
        <v>44146</v>
      </c>
      <c r="F619" s="13">
        <v>1887</v>
      </c>
      <c r="G619" s="16">
        <v>44385</v>
      </c>
      <c r="H619" s="13">
        <v>1</v>
      </c>
      <c r="I619" s="13" t="s">
        <v>150</v>
      </c>
      <c r="J619" s="15" t="s">
        <v>501</v>
      </c>
      <c r="K619" s="13" t="s">
        <v>2567</v>
      </c>
      <c r="L619" s="18">
        <v>8866352</v>
      </c>
      <c r="M619" s="19" t="s">
        <v>2568</v>
      </c>
      <c r="N619" s="20" t="s">
        <v>3787</v>
      </c>
      <c r="O619" s="14" t="s">
        <v>3787</v>
      </c>
      <c r="P619" s="21" t="s">
        <v>3787</v>
      </c>
    </row>
    <row r="620" spans="1:16" ht="24" x14ac:dyDescent="0.25">
      <c r="A620" s="13">
        <v>2021</v>
      </c>
      <c r="B620" s="14" t="s">
        <v>2569</v>
      </c>
      <c r="C620" s="14" t="s">
        <v>2570</v>
      </c>
      <c r="D620" s="14" t="s">
        <v>2571</v>
      </c>
      <c r="E620" s="16">
        <v>43766</v>
      </c>
      <c r="F620" s="13">
        <v>1890</v>
      </c>
      <c r="G620" s="16">
        <v>44385</v>
      </c>
      <c r="H620" s="13">
        <v>11</v>
      </c>
      <c r="I620" s="13" t="s">
        <v>157</v>
      </c>
      <c r="J620" s="15" t="s">
        <v>2572</v>
      </c>
      <c r="K620" s="13" t="s">
        <v>2573</v>
      </c>
      <c r="L620" s="18">
        <v>91274473</v>
      </c>
      <c r="M620" s="19" t="s">
        <v>2574</v>
      </c>
      <c r="N620" s="20" t="s">
        <v>4621</v>
      </c>
      <c r="O620" s="14" t="s">
        <v>4622</v>
      </c>
      <c r="P620" s="21" t="s">
        <v>4623</v>
      </c>
    </row>
    <row r="621" spans="1:16" ht="24" x14ac:dyDescent="0.25">
      <c r="A621" s="13">
        <v>2021</v>
      </c>
      <c r="B621" s="14" t="s">
        <v>2575</v>
      </c>
      <c r="C621" s="14" t="s">
        <v>2576</v>
      </c>
      <c r="D621" s="14" t="s">
        <v>2577</v>
      </c>
      <c r="E621" s="16">
        <v>44210</v>
      </c>
      <c r="F621" s="13">
        <v>1891</v>
      </c>
      <c r="G621" s="16">
        <v>44385</v>
      </c>
      <c r="H621" s="13">
        <v>11</v>
      </c>
      <c r="I621" s="13" t="s">
        <v>157</v>
      </c>
      <c r="J621" s="15" t="s">
        <v>2578</v>
      </c>
      <c r="K621" s="13" t="s">
        <v>2579</v>
      </c>
      <c r="L621" s="18">
        <v>1306925</v>
      </c>
      <c r="M621" s="19" t="s">
        <v>1315</v>
      </c>
      <c r="N621" s="20" t="s">
        <v>4267</v>
      </c>
      <c r="O621" s="14" t="s">
        <v>4624</v>
      </c>
      <c r="P621" s="21" t="s">
        <v>4625</v>
      </c>
    </row>
    <row r="622" spans="1:16" ht="48" x14ac:dyDescent="0.25">
      <c r="A622" s="13">
        <v>2021</v>
      </c>
      <c r="B622" s="14" t="s">
        <v>2580</v>
      </c>
      <c r="C622" s="14" t="s">
        <v>1828</v>
      </c>
      <c r="D622" s="14" t="s">
        <v>2581</v>
      </c>
      <c r="E622" s="16" t="s">
        <v>2582</v>
      </c>
      <c r="F622" s="13">
        <v>1893</v>
      </c>
      <c r="G622" s="16">
        <v>44385</v>
      </c>
      <c r="H622" s="13">
        <v>13</v>
      </c>
      <c r="I622" s="13" t="s">
        <v>157</v>
      </c>
      <c r="J622" s="15" t="s">
        <v>2583</v>
      </c>
      <c r="K622" s="13" t="s">
        <v>1833</v>
      </c>
      <c r="L622" s="18">
        <v>615023</v>
      </c>
      <c r="M622" s="19" t="s">
        <v>991</v>
      </c>
      <c r="N622" s="20" t="s">
        <v>4451</v>
      </c>
      <c r="O622" s="14" t="s">
        <v>4626</v>
      </c>
      <c r="P622" s="21" t="s">
        <v>4627</v>
      </c>
    </row>
    <row r="623" spans="1:16" ht="24" x14ac:dyDescent="0.25">
      <c r="A623" s="13">
        <v>2021</v>
      </c>
      <c r="B623" s="14" t="s">
        <v>2584</v>
      </c>
      <c r="C623" s="14" t="s">
        <v>2585</v>
      </c>
      <c r="D623" s="14" t="s">
        <v>2586</v>
      </c>
      <c r="E623" s="16">
        <v>44531</v>
      </c>
      <c r="F623" s="13">
        <v>1896</v>
      </c>
      <c r="G623" s="16">
        <v>44385</v>
      </c>
      <c r="H623" s="13">
        <v>2</v>
      </c>
      <c r="I623" s="13" t="s">
        <v>157</v>
      </c>
      <c r="J623" s="15" t="s">
        <v>2587</v>
      </c>
      <c r="K623" s="13" t="s">
        <v>2588</v>
      </c>
      <c r="L623" s="18">
        <v>616474</v>
      </c>
      <c r="M623" s="19" t="s">
        <v>1246</v>
      </c>
      <c r="N623" s="20" t="s">
        <v>4610</v>
      </c>
      <c r="O623" s="14" t="s">
        <v>4628</v>
      </c>
      <c r="P623" s="21" t="s">
        <v>4629</v>
      </c>
    </row>
    <row r="624" spans="1:16" ht="36" x14ac:dyDescent="0.25">
      <c r="A624" s="13">
        <v>2021</v>
      </c>
      <c r="B624" s="14" t="s">
        <v>2589</v>
      </c>
      <c r="C624" s="14" t="s">
        <v>2590</v>
      </c>
      <c r="D624" s="14" t="s">
        <v>2591</v>
      </c>
      <c r="E624" s="16">
        <v>44370</v>
      </c>
      <c r="F624" s="13">
        <v>1897</v>
      </c>
      <c r="G624" s="16">
        <v>44385</v>
      </c>
      <c r="H624" s="13">
        <v>9</v>
      </c>
      <c r="I624" s="13" t="s">
        <v>150</v>
      </c>
      <c r="J624" s="15" t="s">
        <v>363</v>
      </c>
      <c r="K624" s="13" t="s">
        <v>2592</v>
      </c>
      <c r="L624" s="18">
        <v>2517754</v>
      </c>
      <c r="M624" s="19" t="s">
        <v>1182</v>
      </c>
      <c r="N624" s="20" t="s">
        <v>3787</v>
      </c>
      <c r="O624" s="14" t="s">
        <v>3787</v>
      </c>
      <c r="P624" s="21" t="s">
        <v>3787</v>
      </c>
    </row>
    <row r="625" spans="1:16" ht="36" x14ac:dyDescent="0.25">
      <c r="A625" s="13">
        <v>2021</v>
      </c>
      <c r="B625" s="14" t="s">
        <v>2593</v>
      </c>
      <c r="C625" s="14" t="s">
        <v>2594</v>
      </c>
      <c r="D625" s="14" t="s">
        <v>2595</v>
      </c>
      <c r="E625" s="16">
        <v>44214</v>
      </c>
      <c r="F625" s="13">
        <v>1918</v>
      </c>
      <c r="G625" s="16">
        <v>44385</v>
      </c>
      <c r="H625" s="13">
        <v>1</v>
      </c>
      <c r="I625" s="13" t="s">
        <v>150</v>
      </c>
      <c r="J625" s="15" t="s">
        <v>501</v>
      </c>
      <c r="K625" s="13" t="s">
        <v>2596</v>
      </c>
      <c r="L625" s="18">
        <v>58075513</v>
      </c>
      <c r="M625" s="19" t="s">
        <v>2597</v>
      </c>
      <c r="N625" s="20" t="s">
        <v>3787</v>
      </c>
      <c r="O625" s="14" t="s">
        <v>3787</v>
      </c>
      <c r="P625" s="21" t="s">
        <v>3787</v>
      </c>
    </row>
    <row r="626" spans="1:16" ht="36" x14ac:dyDescent="0.25">
      <c r="A626" s="13">
        <v>2021</v>
      </c>
      <c r="B626" s="14" t="s">
        <v>2600</v>
      </c>
      <c r="C626" s="14" t="s">
        <v>2598</v>
      </c>
      <c r="D626" s="14" t="s">
        <v>2601</v>
      </c>
      <c r="E626" s="16">
        <v>44354</v>
      </c>
      <c r="F626" s="13">
        <v>1920</v>
      </c>
      <c r="G626" s="16">
        <v>44385</v>
      </c>
      <c r="H626" s="13">
        <v>10</v>
      </c>
      <c r="I626" s="13" t="s">
        <v>150</v>
      </c>
      <c r="J626" s="15" t="s">
        <v>363</v>
      </c>
      <c r="K626" s="13" t="s">
        <v>2599</v>
      </c>
      <c r="L626" s="18">
        <v>4813906</v>
      </c>
      <c r="M626" s="19" t="s">
        <v>2602</v>
      </c>
      <c r="N626" s="20" t="s">
        <v>3787</v>
      </c>
      <c r="O626" s="14" t="s">
        <v>3787</v>
      </c>
      <c r="P626" s="21" t="s">
        <v>3787</v>
      </c>
    </row>
    <row r="627" spans="1:16" ht="24" x14ac:dyDescent="0.25">
      <c r="A627" s="13">
        <v>2021</v>
      </c>
      <c r="B627" s="14" t="s">
        <v>2603</v>
      </c>
      <c r="C627" s="14" t="s">
        <v>2604</v>
      </c>
      <c r="D627" s="14" t="s">
        <v>2605</v>
      </c>
      <c r="E627" s="16">
        <v>44362</v>
      </c>
      <c r="F627" s="13">
        <v>1921</v>
      </c>
      <c r="G627" s="16">
        <v>44386</v>
      </c>
      <c r="H627" s="13">
        <v>6</v>
      </c>
      <c r="I627" s="13" t="s">
        <v>150</v>
      </c>
      <c r="J627" s="15" t="s">
        <v>2054</v>
      </c>
      <c r="K627" s="13" t="s">
        <v>2606</v>
      </c>
      <c r="L627" s="18">
        <v>6227115</v>
      </c>
      <c r="M627" s="19" t="s">
        <v>2102</v>
      </c>
      <c r="N627" s="20" t="s">
        <v>4630</v>
      </c>
      <c r="O627" s="14" t="s">
        <v>4631</v>
      </c>
      <c r="P627" s="21" t="s">
        <v>4632</v>
      </c>
    </row>
    <row r="628" spans="1:16" ht="24" x14ac:dyDescent="0.25">
      <c r="A628" s="13">
        <v>2021</v>
      </c>
      <c r="B628" s="14" t="s">
        <v>2607</v>
      </c>
      <c r="C628" s="14" t="s">
        <v>2604</v>
      </c>
      <c r="D628" s="14" t="s">
        <v>2608</v>
      </c>
      <c r="E628" s="16">
        <v>44362</v>
      </c>
      <c r="F628" s="13">
        <v>1922</v>
      </c>
      <c r="G628" s="16">
        <v>44386</v>
      </c>
      <c r="H628" s="13">
        <v>6</v>
      </c>
      <c r="I628" s="13" t="s">
        <v>150</v>
      </c>
      <c r="J628" s="15" t="s">
        <v>2054</v>
      </c>
      <c r="K628" s="13" t="s">
        <v>2606</v>
      </c>
      <c r="L628" s="18">
        <v>6284775</v>
      </c>
      <c r="M628" s="19" t="s">
        <v>2140</v>
      </c>
      <c r="N628" s="20" t="s">
        <v>4633</v>
      </c>
      <c r="O628" s="14" t="s">
        <v>4634</v>
      </c>
      <c r="P628" s="21" t="s">
        <v>4632</v>
      </c>
    </row>
    <row r="629" spans="1:16" ht="36" x14ac:dyDescent="0.25">
      <c r="A629" s="13">
        <v>2021</v>
      </c>
      <c r="B629" s="14" t="s">
        <v>2609</v>
      </c>
      <c r="C629" s="14" t="s">
        <v>2610</v>
      </c>
      <c r="D629" s="14" t="s">
        <v>2611</v>
      </c>
      <c r="E629" s="16">
        <v>44377</v>
      </c>
      <c r="F629" s="13">
        <v>1933</v>
      </c>
      <c r="G629" s="16">
        <v>44391</v>
      </c>
      <c r="H629" s="13">
        <v>11</v>
      </c>
      <c r="I629" s="13" t="s">
        <v>150</v>
      </c>
      <c r="J629" s="15" t="s">
        <v>363</v>
      </c>
      <c r="K629" s="13" t="s">
        <v>2612</v>
      </c>
      <c r="L629" s="18">
        <v>15356760</v>
      </c>
      <c r="M629" s="19" t="s">
        <v>2613</v>
      </c>
      <c r="N629" s="20" t="s">
        <v>3787</v>
      </c>
      <c r="O629" s="14" t="s">
        <v>3787</v>
      </c>
      <c r="P629" s="21" t="s">
        <v>3787</v>
      </c>
    </row>
    <row r="630" spans="1:16" ht="36" x14ac:dyDescent="0.25">
      <c r="A630" s="13">
        <v>2021</v>
      </c>
      <c r="B630" s="14" t="s">
        <v>2614</v>
      </c>
      <c r="C630" s="14" t="s">
        <v>2615</v>
      </c>
      <c r="D630" s="14" t="s">
        <v>2616</v>
      </c>
      <c r="E630" s="16">
        <v>44254</v>
      </c>
      <c r="F630" s="13">
        <v>1935</v>
      </c>
      <c r="G630" s="16">
        <v>44432</v>
      </c>
      <c r="H630" s="13">
        <v>16</v>
      </c>
      <c r="I630" s="13" t="s">
        <v>150</v>
      </c>
      <c r="J630" s="15" t="s">
        <v>501</v>
      </c>
      <c r="K630" s="13" t="s">
        <v>2617</v>
      </c>
      <c r="L630" s="18">
        <v>7834224</v>
      </c>
      <c r="M630" s="19" t="s">
        <v>2618</v>
      </c>
      <c r="N630" s="20" t="s">
        <v>3787</v>
      </c>
      <c r="O630" s="14" t="s">
        <v>3787</v>
      </c>
      <c r="P630" s="21" t="s">
        <v>3787</v>
      </c>
    </row>
    <row r="631" spans="1:16" ht="96" x14ac:dyDescent="0.25">
      <c r="A631" s="13">
        <v>2021</v>
      </c>
      <c r="B631" s="14" t="s">
        <v>2619</v>
      </c>
      <c r="C631" s="14" t="s">
        <v>2620</v>
      </c>
      <c r="D631" s="14" t="s">
        <v>2621</v>
      </c>
      <c r="E631" s="16">
        <v>44220</v>
      </c>
      <c r="F631" s="13">
        <v>1939</v>
      </c>
      <c r="G631" s="16">
        <v>44391</v>
      </c>
      <c r="H631" s="13">
        <v>1</v>
      </c>
      <c r="I631" s="13" t="s">
        <v>157</v>
      </c>
      <c r="J631" s="15" t="s">
        <v>2622</v>
      </c>
      <c r="K631" s="13" t="s">
        <v>2623</v>
      </c>
      <c r="L631" s="18">
        <v>615023</v>
      </c>
      <c r="M631" s="19" t="s">
        <v>991</v>
      </c>
      <c r="N631" s="20" t="s">
        <v>4451</v>
      </c>
      <c r="O631" s="14" t="s">
        <v>4635</v>
      </c>
      <c r="P631" s="21" t="s">
        <v>4636</v>
      </c>
    </row>
    <row r="632" spans="1:16" ht="24" x14ac:dyDescent="0.25">
      <c r="A632" s="13">
        <v>2021</v>
      </c>
      <c r="B632" s="14" t="s">
        <v>2624</v>
      </c>
      <c r="C632" s="14" t="s">
        <v>2625</v>
      </c>
      <c r="D632" s="14" t="s">
        <v>2626</v>
      </c>
      <c r="E632" s="16">
        <v>44583</v>
      </c>
      <c r="F632" s="13">
        <v>1940</v>
      </c>
      <c r="G632" s="16">
        <v>44391</v>
      </c>
      <c r="H632" s="13">
        <v>16</v>
      </c>
      <c r="I632" s="13" t="s">
        <v>150</v>
      </c>
      <c r="J632" s="15" t="s">
        <v>2627</v>
      </c>
      <c r="K632" s="13" t="s">
        <v>2628</v>
      </c>
      <c r="L632" s="18">
        <v>2517754</v>
      </c>
      <c r="M632" s="19" t="s">
        <v>1182</v>
      </c>
      <c r="N632" s="20" t="s">
        <v>4191</v>
      </c>
      <c r="O632" s="14" t="s">
        <v>4637</v>
      </c>
      <c r="P632" s="21" t="s">
        <v>4638</v>
      </c>
    </row>
    <row r="633" spans="1:16" ht="24" x14ac:dyDescent="0.25">
      <c r="A633" s="13">
        <v>2021</v>
      </c>
      <c r="B633" s="14" t="s">
        <v>2629</v>
      </c>
      <c r="C633" s="14" t="s">
        <v>2630</v>
      </c>
      <c r="D633" s="14" t="s">
        <v>2631</v>
      </c>
      <c r="E633" s="16">
        <v>44220</v>
      </c>
      <c r="F633" s="13">
        <v>1941</v>
      </c>
      <c r="G633" s="16">
        <v>44391</v>
      </c>
      <c r="H633" s="13">
        <v>11</v>
      </c>
      <c r="I633" s="13" t="s">
        <v>157</v>
      </c>
      <c r="J633" s="15" t="s">
        <v>2632</v>
      </c>
      <c r="K633" s="13" t="s">
        <v>2633</v>
      </c>
      <c r="L633" s="18">
        <v>615023</v>
      </c>
      <c r="M633" s="19" t="s">
        <v>991</v>
      </c>
      <c r="N633" s="20" t="s">
        <v>4451</v>
      </c>
      <c r="O633" s="14" t="s">
        <v>4639</v>
      </c>
      <c r="P633" s="21" t="s">
        <v>4640</v>
      </c>
    </row>
    <row r="634" spans="1:16" ht="36" x14ac:dyDescent="0.25">
      <c r="A634" s="13">
        <v>2021</v>
      </c>
      <c r="B634" s="14" t="s">
        <v>2634</v>
      </c>
      <c r="C634" s="14" t="s">
        <v>2635</v>
      </c>
      <c r="D634" s="14" t="s">
        <v>2636</v>
      </c>
      <c r="E634" s="16">
        <v>44220</v>
      </c>
      <c r="F634" s="13">
        <v>1942</v>
      </c>
      <c r="G634" s="16">
        <v>44391</v>
      </c>
      <c r="H634" s="13">
        <v>4</v>
      </c>
      <c r="I634" s="13" t="s">
        <v>150</v>
      </c>
      <c r="J634" s="15" t="s">
        <v>2637</v>
      </c>
      <c r="K634" s="13" t="s">
        <v>2638</v>
      </c>
      <c r="L634" s="18">
        <v>3046108</v>
      </c>
      <c r="M634" s="19" t="s">
        <v>2639</v>
      </c>
      <c r="N634" s="20" t="s">
        <v>3787</v>
      </c>
      <c r="O634" s="14" t="s">
        <v>3787</v>
      </c>
      <c r="P634" s="21" t="s">
        <v>3787</v>
      </c>
    </row>
    <row r="635" spans="1:16" ht="36" x14ac:dyDescent="0.25">
      <c r="A635" s="13">
        <v>2021</v>
      </c>
      <c r="B635" s="14" t="s">
        <v>2640</v>
      </c>
      <c r="C635" s="14" t="s">
        <v>2635</v>
      </c>
      <c r="D635" s="14" t="s">
        <v>2641</v>
      </c>
      <c r="E635" s="16">
        <v>44220</v>
      </c>
      <c r="F635" s="13">
        <v>1943</v>
      </c>
      <c r="G635" s="16">
        <v>44391</v>
      </c>
      <c r="H635" s="13">
        <v>4</v>
      </c>
      <c r="I635" s="13" t="s">
        <v>150</v>
      </c>
      <c r="J635" s="15" t="s">
        <v>2637</v>
      </c>
      <c r="K635" s="13" t="s">
        <v>2638</v>
      </c>
      <c r="L635" s="18">
        <v>3716977</v>
      </c>
      <c r="M635" s="19" t="s">
        <v>2642</v>
      </c>
      <c r="N635" s="20" t="s">
        <v>3787</v>
      </c>
      <c r="O635" s="14" t="s">
        <v>3787</v>
      </c>
      <c r="P635" s="21" t="s">
        <v>3787</v>
      </c>
    </row>
    <row r="636" spans="1:16" ht="36" x14ac:dyDescent="0.25">
      <c r="A636" s="13">
        <v>2021</v>
      </c>
      <c r="B636" s="14" t="s">
        <v>2643</v>
      </c>
      <c r="C636" s="14" t="s">
        <v>2635</v>
      </c>
      <c r="D636" s="14" t="s">
        <v>2644</v>
      </c>
      <c r="E636" s="16">
        <v>44220</v>
      </c>
      <c r="F636" s="13">
        <v>1944</v>
      </c>
      <c r="G636" s="16">
        <v>44391</v>
      </c>
      <c r="H636" s="13">
        <v>4</v>
      </c>
      <c r="I636" s="13" t="s">
        <v>150</v>
      </c>
      <c r="J636" s="15" t="s">
        <v>2637</v>
      </c>
      <c r="K636" s="13" t="s">
        <v>2645</v>
      </c>
      <c r="L636" s="18">
        <v>12329487</v>
      </c>
      <c r="M636" s="19" t="s">
        <v>1815</v>
      </c>
      <c r="N636" s="20" t="s">
        <v>3787</v>
      </c>
      <c r="O636" s="14" t="s">
        <v>3787</v>
      </c>
      <c r="P636" s="21" t="s">
        <v>3787</v>
      </c>
    </row>
    <row r="637" spans="1:16" ht="36" x14ac:dyDescent="0.25">
      <c r="A637" s="13">
        <v>2021</v>
      </c>
      <c r="B637" s="14" t="s">
        <v>2646</v>
      </c>
      <c r="C637" s="14" t="s">
        <v>2647</v>
      </c>
      <c r="D637" s="14" t="s">
        <v>2648</v>
      </c>
      <c r="E637" s="16">
        <v>44029</v>
      </c>
      <c r="F637" s="13">
        <v>1947</v>
      </c>
      <c r="G637" s="16">
        <v>44391</v>
      </c>
      <c r="H637" s="13">
        <v>7</v>
      </c>
      <c r="I637" s="13" t="s">
        <v>157</v>
      </c>
      <c r="J637" s="15" t="s">
        <v>151</v>
      </c>
      <c r="K637" s="13" t="s">
        <v>2649</v>
      </c>
      <c r="L637" s="18">
        <v>1214817</v>
      </c>
      <c r="M637" s="19" t="s">
        <v>2463</v>
      </c>
      <c r="N637" s="20" t="s">
        <v>4641</v>
      </c>
      <c r="O637" s="14" t="s">
        <v>4642</v>
      </c>
      <c r="P637" s="21" t="s">
        <v>4643</v>
      </c>
    </row>
    <row r="638" spans="1:16" ht="24" x14ac:dyDescent="0.25">
      <c r="A638" s="13">
        <v>2021</v>
      </c>
      <c r="B638" s="14" t="s">
        <v>2650</v>
      </c>
      <c r="C638" s="14" t="s">
        <v>2651</v>
      </c>
      <c r="D638" s="14" t="s">
        <v>2652</v>
      </c>
      <c r="E638" s="16">
        <v>43874</v>
      </c>
      <c r="F638" s="13">
        <v>1948</v>
      </c>
      <c r="G638" s="16">
        <v>44391</v>
      </c>
      <c r="H638" s="13">
        <v>11</v>
      </c>
      <c r="I638" s="13" t="s">
        <v>157</v>
      </c>
      <c r="J638" s="15" t="s">
        <v>2653</v>
      </c>
      <c r="K638" s="13" t="s">
        <v>2654</v>
      </c>
      <c r="L638" s="18">
        <v>1232948</v>
      </c>
      <c r="M638" s="19" t="s">
        <v>1315</v>
      </c>
      <c r="N638" s="20" t="s">
        <v>4644</v>
      </c>
      <c r="O638" s="14" t="s">
        <v>4645</v>
      </c>
      <c r="P638" s="21" t="s">
        <v>4428</v>
      </c>
    </row>
    <row r="639" spans="1:16" ht="24" x14ac:dyDescent="0.25">
      <c r="A639" s="13">
        <v>2021</v>
      </c>
      <c r="B639" s="14" t="s">
        <v>2655</v>
      </c>
      <c r="C639" s="14" t="s">
        <v>2656</v>
      </c>
      <c r="D639" s="14" t="s">
        <v>2657</v>
      </c>
      <c r="E639" s="16">
        <v>44220</v>
      </c>
      <c r="F639" s="13">
        <v>1949</v>
      </c>
      <c r="G639" s="16">
        <v>44391</v>
      </c>
      <c r="H639" s="13">
        <v>1</v>
      </c>
      <c r="I639" s="13" t="s">
        <v>157</v>
      </c>
      <c r="J639" s="15" t="s">
        <v>2658</v>
      </c>
      <c r="K639" s="13" t="s">
        <v>2659</v>
      </c>
      <c r="L639" s="18">
        <v>1383803</v>
      </c>
      <c r="M639" s="19" t="s">
        <v>2660</v>
      </c>
      <c r="N639" s="20" t="s">
        <v>3787</v>
      </c>
      <c r="O639" s="14" t="s">
        <v>3787</v>
      </c>
      <c r="P639" s="21" t="s">
        <v>3787</v>
      </c>
    </row>
    <row r="640" spans="1:16" ht="24" x14ac:dyDescent="0.25">
      <c r="A640" s="13">
        <v>2021</v>
      </c>
      <c r="B640" s="14" t="s">
        <v>2661</v>
      </c>
      <c r="C640" s="14" t="s">
        <v>2662</v>
      </c>
      <c r="D640" s="14" t="s">
        <v>2663</v>
      </c>
      <c r="E640" s="16">
        <v>44362</v>
      </c>
      <c r="F640" s="13">
        <v>1950</v>
      </c>
      <c r="G640" s="16">
        <v>44391</v>
      </c>
      <c r="H640" s="13">
        <v>17</v>
      </c>
      <c r="I640" s="13" t="s">
        <v>157</v>
      </c>
      <c r="J640" s="15" t="s">
        <v>2664</v>
      </c>
      <c r="K640" s="13" t="s">
        <v>2665</v>
      </c>
      <c r="L640" s="18">
        <v>615023</v>
      </c>
      <c r="M640" s="19" t="s">
        <v>991</v>
      </c>
      <c r="N640" s="20" t="s">
        <v>4451</v>
      </c>
      <c r="O640" s="14" t="s">
        <v>4646</v>
      </c>
      <c r="P640" s="21" t="s">
        <v>4575</v>
      </c>
    </row>
    <row r="641" spans="1:16" ht="24" x14ac:dyDescent="0.25">
      <c r="A641" s="13">
        <v>2021</v>
      </c>
      <c r="B641" s="14" t="s">
        <v>2666</v>
      </c>
      <c r="C641" s="14" t="s">
        <v>2667</v>
      </c>
      <c r="D641" s="14" t="s">
        <v>2668</v>
      </c>
      <c r="E641" s="16">
        <v>44220</v>
      </c>
      <c r="F641" s="13">
        <v>1951</v>
      </c>
      <c r="G641" s="16">
        <v>44391</v>
      </c>
      <c r="H641" s="13">
        <v>9</v>
      </c>
      <c r="I641" s="13" t="s">
        <v>157</v>
      </c>
      <c r="J641" s="15" t="s">
        <v>2669</v>
      </c>
      <c r="K641" s="13" t="s">
        <v>2670</v>
      </c>
      <c r="L641" s="18">
        <v>3767021</v>
      </c>
      <c r="M641" s="19" t="s">
        <v>2060</v>
      </c>
      <c r="N641" s="20" t="s">
        <v>4647</v>
      </c>
      <c r="O641" s="14" t="s">
        <v>4648</v>
      </c>
      <c r="P641" s="21" t="s">
        <v>4649</v>
      </c>
    </row>
    <row r="642" spans="1:16" ht="48" x14ac:dyDescent="0.25">
      <c r="A642" s="13">
        <v>2021</v>
      </c>
      <c r="B642" s="14" t="s">
        <v>2671</v>
      </c>
      <c r="C642" s="14" t="s">
        <v>2672</v>
      </c>
      <c r="D642" s="14" t="s">
        <v>2673</v>
      </c>
      <c r="E642" s="16">
        <v>44209</v>
      </c>
      <c r="F642" s="13">
        <v>1953</v>
      </c>
      <c r="G642" s="16">
        <v>44392</v>
      </c>
      <c r="H642" s="13">
        <v>1</v>
      </c>
      <c r="I642" s="13" t="s">
        <v>157</v>
      </c>
      <c r="J642" s="15" t="s">
        <v>2674</v>
      </c>
      <c r="K642" s="13" t="s">
        <v>2675</v>
      </c>
      <c r="L642" s="18">
        <v>598342</v>
      </c>
      <c r="M642" s="19" t="s">
        <v>2001</v>
      </c>
      <c r="N642" s="20" t="s">
        <v>4650</v>
      </c>
      <c r="O642" s="14" t="s">
        <v>4651</v>
      </c>
      <c r="P642" s="21" t="s">
        <v>4652</v>
      </c>
    </row>
    <row r="643" spans="1:16" ht="24" x14ac:dyDescent="0.25">
      <c r="A643" s="13">
        <v>2021</v>
      </c>
      <c r="B643" s="14" t="s">
        <v>2676</v>
      </c>
      <c r="C643" s="14" t="s">
        <v>2677</v>
      </c>
      <c r="D643" s="14" t="s">
        <v>2678</v>
      </c>
      <c r="E643" s="16">
        <v>44216</v>
      </c>
      <c r="F643" s="13">
        <v>1954</v>
      </c>
      <c r="G643" s="16">
        <v>44392</v>
      </c>
      <c r="H643" s="13">
        <v>1</v>
      </c>
      <c r="I643" s="13" t="s">
        <v>157</v>
      </c>
      <c r="J643" s="15" t="s">
        <v>2679</v>
      </c>
      <c r="K643" s="13" t="s">
        <v>2680</v>
      </c>
      <c r="L643" s="18">
        <v>2613851</v>
      </c>
      <c r="M643" s="19" t="s">
        <v>1267</v>
      </c>
      <c r="N643" s="20" t="s">
        <v>3787</v>
      </c>
      <c r="O643" s="14" t="s">
        <v>3787</v>
      </c>
      <c r="P643" s="21" t="s">
        <v>3787</v>
      </c>
    </row>
    <row r="644" spans="1:16" ht="24" x14ac:dyDescent="0.25">
      <c r="A644" s="13">
        <v>2021</v>
      </c>
      <c r="B644" s="14" t="s">
        <v>2681</v>
      </c>
      <c r="C644" s="14" t="s">
        <v>2682</v>
      </c>
      <c r="D644" s="14" t="s">
        <v>2683</v>
      </c>
      <c r="E644" s="16">
        <v>44220</v>
      </c>
      <c r="F644" s="13">
        <v>1956</v>
      </c>
      <c r="G644" s="16">
        <v>44392</v>
      </c>
      <c r="H644" s="13">
        <v>11</v>
      </c>
      <c r="I644" s="13" t="s">
        <v>157</v>
      </c>
      <c r="J644" s="15" t="s">
        <v>2684</v>
      </c>
      <c r="K644" s="13" t="s">
        <v>2685</v>
      </c>
      <c r="L644" s="18">
        <v>691901</v>
      </c>
      <c r="M644" s="19" t="s">
        <v>1025</v>
      </c>
      <c r="N644" s="20" t="s">
        <v>3787</v>
      </c>
      <c r="O644" s="14" t="s">
        <v>3787</v>
      </c>
      <c r="P644" s="21" t="s">
        <v>3787</v>
      </c>
    </row>
    <row r="645" spans="1:16" ht="36" x14ac:dyDescent="0.25">
      <c r="A645" s="13">
        <v>2021</v>
      </c>
      <c r="B645" s="14" t="s">
        <v>2686</v>
      </c>
      <c r="C645" s="14" t="s">
        <v>2687</v>
      </c>
      <c r="D645" s="14" t="s">
        <v>2688</v>
      </c>
      <c r="E645" s="16">
        <v>44211</v>
      </c>
      <c r="F645" s="13">
        <v>1957</v>
      </c>
      <c r="G645" s="16">
        <v>44392</v>
      </c>
      <c r="H645" s="13">
        <v>11</v>
      </c>
      <c r="I645" s="13" t="s">
        <v>150</v>
      </c>
      <c r="J645" s="15" t="s">
        <v>501</v>
      </c>
      <c r="K645" s="13" t="s">
        <v>2689</v>
      </c>
      <c r="L645" s="18">
        <v>40591575</v>
      </c>
      <c r="M645" s="19" t="s">
        <v>2690</v>
      </c>
      <c r="N645" s="20" t="s">
        <v>3787</v>
      </c>
      <c r="O645" s="14" t="s">
        <v>3787</v>
      </c>
      <c r="P645" s="21" t="s">
        <v>3787</v>
      </c>
    </row>
    <row r="646" spans="1:16" ht="24" x14ac:dyDescent="0.25">
      <c r="A646" s="13">
        <v>2021</v>
      </c>
      <c r="B646" s="14" t="s">
        <v>2691</v>
      </c>
      <c r="C646" s="14" t="s">
        <v>2692</v>
      </c>
      <c r="D646" s="14" t="s">
        <v>2693</v>
      </c>
      <c r="E646" s="16">
        <v>44209</v>
      </c>
      <c r="F646" s="13">
        <v>1958</v>
      </c>
      <c r="G646" s="16">
        <v>44392</v>
      </c>
      <c r="H646" s="13">
        <v>11</v>
      </c>
      <c r="I646" s="13" t="s">
        <v>157</v>
      </c>
      <c r="J646" s="15" t="s">
        <v>2694</v>
      </c>
      <c r="K646" s="13" t="s">
        <v>2695</v>
      </c>
      <c r="L646" s="18">
        <v>4315320</v>
      </c>
      <c r="M646" s="19" t="s">
        <v>2696</v>
      </c>
      <c r="N646" s="20" t="s">
        <v>4653</v>
      </c>
      <c r="O646" s="14" t="s">
        <v>4654</v>
      </c>
      <c r="P646" s="21" t="s">
        <v>4655</v>
      </c>
    </row>
    <row r="647" spans="1:16" ht="24" x14ac:dyDescent="0.25">
      <c r="A647" s="13">
        <v>2021</v>
      </c>
      <c r="B647" s="14" t="s">
        <v>2697</v>
      </c>
      <c r="C647" s="14" t="s">
        <v>2698</v>
      </c>
      <c r="D647" s="14" t="s">
        <v>2699</v>
      </c>
      <c r="E647" s="16">
        <v>44362</v>
      </c>
      <c r="F647" s="13">
        <v>2019</v>
      </c>
      <c r="G647" s="16">
        <v>44398</v>
      </c>
      <c r="H647" s="13">
        <v>11</v>
      </c>
      <c r="I647" s="13" t="s">
        <v>157</v>
      </c>
      <c r="J647" s="15" t="s">
        <v>2303</v>
      </c>
      <c r="K647" s="13" t="s">
        <v>2700</v>
      </c>
      <c r="L647" s="18">
        <v>27272465</v>
      </c>
      <c r="M647" s="19" t="s">
        <v>2701</v>
      </c>
      <c r="N647" s="20" t="s">
        <v>3787</v>
      </c>
      <c r="O647" s="14" t="s">
        <v>3787</v>
      </c>
      <c r="P647" s="21" t="s">
        <v>3787</v>
      </c>
    </row>
    <row r="648" spans="1:16" ht="24" x14ac:dyDescent="0.25">
      <c r="A648" s="13">
        <v>2021</v>
      </c>
      <c r="B648" s="14" t="s">
        <v>2702</v>
      </c>
      <c r="C648" s="14" t="s">
        <v>2703</v>
      </c>
      <c r="D648" s="14" t="s">
        <v>2704</v>
      </c>
      <c r="E648" s="16">
        <v>44362</v>
      </c>
      <c r="F648" s="13">
        <v>2020</v>
      </c>
      <c r="G648" s="16">
        <v>44398</v>
      </c>
      <c r="H648" s="13">
        <v>11</v>
      </c>
      <c r="I648" s="13" t="s">
        <v>157</v>
      </c>
      <c r="J648" s="15" t="s">
        <v>2303</v>
      </c>
      <c r="K648" s="13" t="s">
        <v>2705</v>
      </c>
      <c r="L648" s="18">
        <v>69262710</v>
      </c>
      <c r="M648" s="19" t="s">
        <v>1583</v>
      </c>
      <c r="N648" s="20" t="s">
        <v>3787</v>
      </c>
      <c r="O648" s="14" t="s">
        <v>3787</v>
      </c>
      <c r="P648" s="21" t="s">
        <v>3787</v>
      </c>
    </row>
    <row r="649" spans="1:16" ht="24" x14ac:dyDescent="0.25">
      <c r="A649" s="13">
        <v>2021</v>
      </c>
      <c r="B649" s="14" t="s">
        <v>2706</v>
      </c>
      <c r="C649" s="14" t="s">
        <v>2707</v>
      </c>
      <c r="D649" s="14" t="s">
        <v>2708</v>
      </c>
      <c r="E649" s="16">
        <v>44270</v>
      </c>
      <c r="F649" s="13">
        <v>2021</v>
      </c>
      <c r="G649" s="16">
        <v>44398</v>
      </c>
      <c r="H649" s="13">
        <v>11</v>
      </c>
      <c r="I649" s="13" t="s">
        <v>157</v>
      </c>
      <c r="J649" s="15" t="s">
        <v>2303</v>
      </c>
      <c r="K649" s="13" t="s">
        <v>2709</v>
      </c>
      <c r="L649" s="18">
        <v>8032298</v>
      </c>
      <c r="M649" s="19" t="s">
        <v>2710</v>
      </c>
      <c r="N649" s="20" t="s">
        <v>3787</v>
      </c>
      <c r="O649" s="14" t="s">
        <v>3787</v>
      </c>
      <c r="P649" s="21" t="s">
        <v>3787</v>
      </c>
    </row>
    <row r="650" spans="1:16" x14ac:dyDescent="0.25">
      <c r="A650" s="13">
        <v>2021</v>
      </c>
      <c r="B650" s="14" t="s">
        <v>2711</v>
      </c>
      <c r="C650" s="14" t="s">
        <v>2712</v>
      </c>
      <c r="D650" s="14" t="s">
        <v>2713</v>
      </c>
      <c r="E650" s="16">
        <v>44390</v>
      </c>
      <c r="F650" s="13">
        <v>2046</v>
      </c>
      <c r="G650" s="16">
        <v>44398</v>
      </c>
      <c r="H650" s="13">
        <v>1</v>
      </c>
      <c r="I650" s="13" t="s">
        <v>150</v>
      </c>
      <c r="J650" s="15" t="s">
        <v>1180</v>
      </c>
      <c r="K650" s="13" t="s">
        <v>2714</v>
      </c>
      <c r="L650" s="18">
        <v>1191608</v>
      </c>
      <c r="M650" s="19" t="s">
        <v>2715</v>
      </c>
      <c r="N650" s="20" t="s">
        <v>3787</v>
      </c>
      <c r="O650" s="14" t="s">
        <v>3787</v>
      </c>
      <c r="P650" s="21" t="s">
        <v>3787</v>
      </c>
    </row>
    <row r="651" spans="1:16" ht="24" x14ac:dyDescent="0.25">
      <c r="A651" s="13">
        <v>2021</v>
      </c>
      <c r="B651" s="14" t="s">
        <v>2716</v>
      </c>
      <c r="C651" s="14" t="s">
        <v>2717</v>
      </c>
      <c r="D651" s="14" t="s">
        <v>2718</v>
      </c>
      <c r="E651" s="16">
        <v>44392</v>
      </c>
      <c r="F651" s="13">
        <v>2047</v>
      </c>
      <c r="G651" s="16">
        <v>44398</v>
      </c>
      <c r="H651" s="13">
        <v>11</v>
      </c>
      <c r="I651" s="13" t="s">
        <v>157</v>
      </c>
      <c r="J651" s="15" t="s">
        <v>2303</v>
      </c>
      <c r="K651" s="13" t="s">
        <v>2719</v>
      </c>
      <c r="L651" s="18">
        <v>13888805</v>
      </c>
      <c r="M651" s="19" t="s">
        <v>2720</v>
      </c>
      <c r="N651" s="20" t="s">
        <v>3787</v>
      </c>
      <c r="O651" s="14" t="s">
        <v>3787</v>
      </c>
      <c r="P651" s="21" t="s">
        <v>3787</v>
      </c>
    </row>
    <row r="652" spans="1:16" ht="24" x14ac:dyDescent="0.25">
      <c r="A652" s="13">
        <v>2021</v>
      </c>
      <c r="B652" s="14" t="s">
        <v>2721</v>
      </c>
      <c r="C652" s="14" t="s">
        <v>2722</v>
      </c>
      <c r="D652" s="14" t="s">
        <v>2723</v>
      </c>
      <c r="E652" s="16">
        <v>44392</v>
      </c>
      <c r="F652" s="13">
        <v>2079</v>
      </c>
      <c r="G652" s="16">
        <v>44398</v>
      </c>
      <c r="H652" s="13">
        <v>11</v>
      </c>
      <c r="I652" s="13" t="s">
        <v>157</v>
      </c>
      <c r="J652" s="15" t="s">
        <v>2303</v>
      </c>
      <c r="K652" s="13" t="s">
        <v>2724</v>
      </c>
      <c r="L652" s="18">
        <v>32528090</v>
      </c>
      <c r="M652" s="19" t="s">
        <v>2725</v>
      </c>
      <c r="N652" s="20" t="s">
        <v>3787</v>
      </c>
      <c r="O652" s="14" t="s">
        <v>3787</v>
      </c>
      <c r="P652" s="21" t="s">
        <v>3787</v>
      </c>
    </row>
    <row r="653" spans="1:16" x14ac:dyDescent="0.25">
      <c r="A653" s="13">
        <v>2021</v>
      </c>
      <c r="B653" s="14" t="s">
        <v>2726</v>
      </c>
      <c r="C653" s="14" t="s">
        <v>2727</v>
      </c>
      <c r="D653" s="14" t="s">
        <v>2728</v>
      </c>
      <c r="E653" s="16">
        <v>44376</v>
      </c>
      <c r="F653" s="13">
        <v>2080</v>
      </c>
      <c r="G653" s="16">
        <v>44398</v>
      </c>
      <c r="H653" s="13">
        <v>11</v>
      </c>
      <c r="I653" s="13" t="s">
        <v>150</v>
      </c>
      <c r="J653" s="15" t="s">
        <v>1180</v>
      </c>
      <c r="K653" s="13" t="s">
        <v>2729</v>
      </c>
      <c r="L653" s="18">
        <v>129116578</v>
      </c>
      <c r="M653" s="19" t="s">
        <v>2730</v>
      </c>
      <c r="N653" s="20" t="s">
        <v>3787</v>
      </c>
      <c r="O653" s="14" t="s">
        <v>3787</v>
      </c>
      <c r="P653" s="21" t="s">
        <v>3787</v>
      </c>
    </row>
    <row r="654" spans="1:16" x14ac:dyDescent="0.25">
      <c r="A654" s="13">
        <v>2021</v>
      </c>
      <c r="B654" s="14" t="s">
        <v>2731</v>
      </c>
      <c r="C654" s="14" t="s">
        <v>2500</v>
      </c>
      <c r="D654" s="14" t="s">
        <v>2501</v>
      </c>
      <c r="E654" s="16">
        <v>44368</v>
      </c>
      <c r="F654" s="13">
        <v>2128</v>
      </c>
      <c r="G654" s="16">
        <v>44400</v>
      </c>
      <c r="H654" s="13">
        <v>7</v>
      </c>
      <c r="I654" s="13" t="s">
        <v>157</v>
      </c>
      <c r="J654" s="15" t="s">
        <v>163</v>
      </c>
      <c r="K654" s="13" t="s">
        <v>2732</v>
      </c>
      <c r="L654" s="18">
        <v>6325712</v>
      </c>
      <c r="M654" s="19" t="s">
        <v>2503</v>
      </c>
      <c r="N654" s="20">
        <v>6325712</v>
      </c>
      <c r="O654" s="14" t="s">
        <v>4656</v>
      </c>
      <c r="P654" s="21" t="s">
        <v>4657</v>
      </c>
    </row>
    <row r="655" spans="1:16" ht="24" x14ac:dyDescent="0.25">
      <c r="A655" s="13">
        <v>2021</v>
      </c>
      <c r="B655" s="14" t="s">
        <v>2733</v>
      </c>
      <c r="C655" s="14" t="s">
        <v>2734</v>
      </c>
      <c r="D655" s="14" t="s">
        <v>2735</v>
      </c>
      <c r="E655" s="16">
        <v>44391</v>
      </c>
      <c r="F655" s="13">
        <v>2135</v>
      </c>
      <c r="G655" s="16">
        <v>44400</v>
      </c>
      <c r="H655" s="13">
        <v>7</v>
      </c>
      <c r="I655" s="13" t="s">
        <v>157</v>
      </c>
      <c r="J655" s="15" t="s">
        <v>276</v>
      </c>
      <c r="K655" s="13" t="s">
        <v>277</v>
      </c>
      <c r="L655" s="18">
        <v>636549</v>
      </c>
      <c r="M655" s="19" t="s">
        <v>991</v>
      </c>
      <c r="N655" s="20" t="s">
        <v>4197</v>
      </c>
      <c r="O655" s="14" t="s">
        <v>4658</v>
      </c>
      <c r="P655" s="21" t="s">
        <v>4659</v>
      </c>
    </row>
    <row r="656" spans="1:16" ht="36" x14ac:dyDescent="0.25">
      <c r="A656" s="13">
        <v>2021</v>
      </c>
      <c r="B656" s="14" t="s">
        <v>2736</v>
      </c>
      <c r="C656" s="14" t="s">
        <v>2737</v>
      </c>
      <c r="D656" s="14" t="s">
        <v>2738</v>
      </c>
      <c r="E656" s="16">
        <v>44391</v>
      </c>
      <c r="F656" s="13">
        <v>2199</v>
      </c>
      <c r="G656" s="16">
        <v>44403</v>
      </c>
      <c r="H656" s="13">
        <v>8</v>
      </c>
      <c r="I656" s="13" t="s">
        <v>150</v>
      </c>
      <c r="J656" s="15" t="s">
        <v>363</v>
      </c>
      <c r="K656" s="13" t="s">
        <v>2739</v>
      </c>
      <c r="L656" s="18">
        <v>6047221</v>
      </c>
      <c r="M656" s="19" t="s">
        <v>2740</v>
      </c>
      <c r="N656" s="20" t="s">
        <v>3787</v>
      </c>
      <c r="O656" s="14" t="s">
        <v>3787</v>
      </c>
      <c r="P656" s="21" t="s">
        <v>3787</v>
      </c>
    </row>
    <row r="657" spans="1:16" ht="24" x14ac:dyDescent="0.25">
      <c r="A657" s="13">
        <v>2021</v>
      </c>
      <c r="B657" s="14" t="s">
        <v>2741</v>
      </c>
      <c r="C657" s="14" t="s">
        <v>2742</v>
      </c>
      <c r="D657" s="14" t="s">
        <v>2743</v>
      </c>
      <c r="E657" s="16">
        <v>44391</v>
      </c>
      <c r="F657" s="13">
        <v>2239</v>
      </c>
      <c r="G657" s="16">
        <v>44405</v>
      </c>
      <c r="H657" s="13">
        <v>9</v>
      </c>
      <c r="I657" s="13" t="s">
        <v>157</v>
      </c>
      <c r="J657" s="15" t="s">
        <v>2744</v>
      </c>
      <c r="K657" s="13" t="s">
        <v>2745</v>
      </c>
      <c r="L657" s="18">
        <v>653462</v>
      </c>
      <c r="M657" s="19" t="s">
        <v>1246</v>
      </c>
      <c r="N657" s="20" t="s">
        <v>4494</v>
      </c>
      <c r="O657" s="14" t="s">
        <v>4660</v>
      </c>
      <c r="P657" s="21" t="s">
        <v>4661</v>
      </c>
    </row>
    <row r="658" spans="1:16" ht="36" x14ac:dyDescent="0.25">
      <c r="A658" s="13">
        <v>2021</v>
      </c>
      <c r="B658" s="14" t="s">
        <v>2746</v>
      </c>
      <c r="C658" s="14" t="s">
        <v>2747</v>
      </c>
      <c r="D658" s="14" t="s">
        <v>2748</v>
      </c>
      <c r="E658" s="16">
        <v>44393</v>
      </c>
      <c r="F658" s="13">
        <v>2240</v>
      </c>
      <c r="G658" s="16">
        <v>44405</v>
      </c>
      <c r="H658" s="13">
        <v>11</v>
      </c>
      <c r="I658" s="13" t="s">
        <v>157</v>
      </c>
      <c r="J658" s="15" t="s">
        <v>2749</v>
      </c>
      <c r="K658" s="13" t="s">
        <v>2719</v>
      </c>
      <c r="L658" s="18">
        <v>11241591</v>
      </c>
      <c r="M658" s="19" t="s">
        <v>1459</v>
      </c>
      <c r="N658" s="20" t="s">
        <v>3787</v>
      </c>
      <c r="O658" s="14" t="s">
        <v>3787</v>
      </c>
      <c r="P658" s="21" t="s">
        <v>3787</v>
      </c>
    </row>
    <row r="659" spans="1:16" ht="36" x14ac:dyDescent="0.25">
      <c r="A659" s="13">
        <v>2021</v>
      </c>
      <c r="B659" s="14" t="s">
        <v>2750</v>
      </c>
      <c r="C659" s="14" t="s">
        <v>2751</v>
      </c>
      <c r="D659" s="14" t="s">
        <v>2752</v>
      </c>
      <c r="E659" s="16">
        <v>44398</v>
      </c>
      <c r="F659" s="13">
        <v>2277</v>
      </c>
      <c r="G659" s="16">
        <v>44406</v>
      </c>
      <c r="H659" s="13">
        <v>11</v>
      </c>
      <c r="I659" s="13" t="s">
        <v>150</v>
      </c>
      <c r="J659" s="15" t="s">
        <v>363</v>
      </c>
      <c r="K659" s="13" t="s">
        <v>2753</v>
      </c>
      <c r="L659" s="18">
        <v>15038485</v>
      </c>
      <c r="M659" s="19" t="s">
        <v>2754</v>
      </c>
      <c r="N659" s="20" t="s">
        <v>3787</v>
      </c>
      <c r="O659" s="14" t="s">
        <v>3787</v>
      </c>
      <c r="P659" s="21" t="s">
        <v>3787</v>
      </c>
    </row>
    <row r="660" spans="1:16" x14ac:dyDescent="0.25">
      <c r="A660" s="13">
        <v>2021</v>
      </c>
      <c r="B660" s="14" t="s">
        <v>2756</v>
      </c>
      <c r="C660" s="14" t="s">
        <v>2757</v>
      </c>
      <c r="D660" s="14" t="s">
        <v>2758</v>
      </c>
      <c r="E660" s="16">
        <v>44390</v>
      </c>
      <c r="F660" s="13">
        <v>2305</v>
      </c>
      <c r="G660" s="16">
        <v>44406</v>
      </c>
      <c r="H660" s="13">
        <v>1</v>
      </c>
      <c r="I660" s="13" t="s">
        <v>150</v>
      </c>
      <c r="J660" s="15" t="s">
        <v>1180</v>
      </c>
      <c r="K660" s="13" t="s">
        <v>2714</v>
      </c>
      <c r="L660" s="18">
        <v>1795027</v>
      </c>
      <c r="M660" s="19" t="s">
        <v>2112</v>
      </c>
      <c r="N660" s="20" t="s">
        <v>3787</v>
      </c>
      <c r="O660" s="14" t="s">
        <v>3787</v>
      </c>
      <c r="P660" s="21" t="s">
        <v>3787</v>
      </c>
    </row>
    <row r="661" spans="1:16" x14ac:dyDescent="0.25">
      <c r="A661" s="13">
        <v>2021</v>
      </c>
      <c r="B661" s="14" t="s">
        <v>2759</v>
      </c>
      <c r="C661" s="14" t="s">
        <v>2760</v>
      </c>
      <c r="D661" s="14" t="s">
        <v>1361</v>
      </c>
      <c r="E661" s="16">
        <v>44391</v>
      </c>
      <c r="F661" s="13">
        <v>2306</v>
      </c>
      <c r="G661" s="16">
        <v>44406</v>
      </c>
      <c r="H661" s="13">
        <v>1</v>
      </c>
      <c r="I661" s="13" t="s">
        <v>150</v>
      </c>
      <c r="J661" s="15" t="s">
        <v>1180</v>
      </c>
      <c r="K661" s="13" t="s">
        <v>2755</v>
      </c>
      <c r="L661" s="18">
        <v>4188399</v>
      </c>
      <c r="M661" s="19" t="s">
        <v>2761</v>
      </c>
      <c r="N661" s="20" t="s">
        <v>3787</v>
      </c>
      <c r="O661" s="14" t="s">
        <v>3787</v>
      </c>
      <c r="P661" s="21" t="s">
        <v>3787</v>
      </c>
    </row>
    <row r="662" spans="1:16" ht="24" x14ac:dyDescent="0.25">
      <c r="A662" s="13">
        <v>2021</v>
      </c>
      <c r="B662" s="14" t="s">
        <v>2762</v>
      </c>
      <c r="C662" s="14" t="s">
        <v>2763</v>
      </c>
      <c r="D662" s="14" t="s">
        <v>1462</v>
      </c>
      <c r="E662" s="16">
        <v>44393</v>
      </c>
      <c r="F662" s="13">
        <v>2307</v>
      </c>
      <c r="G662" s="16">
        <v>44406</v>
      </c>
      <c r="H662" s="13">
        <v>5</v>
      </c>
      <c r="I662" s="13" t="s">
        <v>157</v>
      </c>
      <c r="J662" s="15" t="s">
        <v>1193</v>
      </c>
      <c r="K662" s="13" t="s">
        <v>2764</v>
      </c>
      <c r="L662" s="18">
        <v>105527997</v>
      </c>
      <c r="M662" s="19" t="s">
        <v>2765</v>
      </c>
      <c r="N662" s="20" t="s">
        <v>4662</v>
      </c>
      <c r="O662" s="14" t="s">
        <v>4663</v>
      </c>
      <c r="P662" s="21" t="s">
        <v>4664</v>
      </c>
    </row>
    <row r="663" spans="1:16" ht="24" x14ac:dyDescent="0.25">
      <c r="A663" s="13">
        <v>2021</v>
      </c>
      <c r="B663" s="14" t="s">
        <v>2766</v>
      </c>
      <c r="C663" s="14" t="s">
        <v>2767</v>
      </c>
      <c r="D663" s="14" t="s">
        <v>1367</v>
      </c>
      <c r="E663" s="16">
        <v>44391</v>
      </c>
      <c r="F663" s="13">
        <v>2356</v>
      </c>
      <c r="G663" s="16">
        <v>44411</v>
      </c>
      <c r="H663" s="13">
        <v>11</v>
      </c>
      <c r="I663" s="13" t="s">
        <v>157</v>
      </c>
      <c r="J663" s="15" t="s">
        <v>2768</v>
      </c>
      <c r="K663" s="13" t="s">
        <v>2769</v>
      </c>
      <c r="L663" s="18">
        <v>3209655</v>
      </c>
      <c r="M663" s="19" t="s">
        <v>2770</v>
      </c>
      <c r="N663" s="20" t="s">
        <v>3787</v>
      </c>
      <c r="O663" s="14" t="s">
        <v>3787</v>
      </c>
      <c r="P663" s="21" t="s">
        <v>3787</v>
      </c>
    </row>
    <row r="664" spans="1:16" ht="36" x14ac:dyDescent="0.25">
      <c r="A664" s="13">
        <v>2021</v>
      </c>
      <c r="B664" s="14" t="s">
        <v>2771</v>
      </c>
      <c r="C664" s="14" t="s">
        <v>2772</v>
      </c>
      <c r="D664" s="14" t="s">
        <v>2773</v>
      </c>
      <c r="E664" s="16">
        <v>44235</v>
      </c>
      <c r="F664" s="13">
        <v>2410</v>
      </c>
      <c r="G664" s="16">
        <v>44413</v>
      </c>
      <c r="H664" s="13">
        <v>12</v>
      </c>
      <c r="I664" s="13" t="s">
        <v>150</v>
      </c>
      <c r="J664" s="15" t="s">
        <v>363</v>
      </c>
      <c r="K664" s="13" t="s">
        <v>2774</v>
      </c>
      <c r="L664" s="18">
        <v>1233314</v>
      </c>
      <c r="M664" s="19" t="s">
        <v>2715</v>
      </c>
      <c r="N664" s="20" t="s">
        <v>3787</v>
      </c>
      <c r="O664" s="14" t="s">
        <v>3787</v>
      </c>
      <c r="P664" s="21" t="s">
        <v>3787</v>
      </c>
    </row>
    <row r="665" spans="1:16" x14ac:dyDescent="0.25">
      <c r="A665" s="13">
        <v>2021</v>
      </c>
      <c r="B665" s="14" t="s">
        <v>2775</v>
      </c>
      <c r="C665" s="14" t="s">
        <v>2776</v>
      </c>
      <c r="D665" s="14" t="s">
        <v>2777</v>
      </c>
      <c r="E665" s="16">
        <v>44390</v>
      </c>
      <c r="F665" s="13">
        <v>2477</v>
      </c>
      <c r="G665" s="16">
        <v>44418</v>
      </c>
      <c r="H665" s="13">
        <v>1</v>
      </c>
      <c r="I665" s="13" t="s">
        <v>157</v>
      </c>
      <c r="J665" s="15" t="s">
        <v>2399</v>
      </c>
      <c r="K665" s="13" t="s">
        <v>2778</v>
      </c>
      <c r="L665" s="18">
        <v>18040941</v>
      </c>
      <c r="M665" s="19" t="s">
        <v>2779</v>
      </c>
      <c r="N665" s="20" t="s">
        <v>3787</v>
      </c>
      <c r="O665" s="14" t="s">
        <v>3787</v>
      </c>
      <c r="P665" s="21" t="s">
        <v>3787</v>
      </c>
    </row>
    <row r="666" spans="1:16" ht="24" x14ac:dyDescent="0.25">
      <c r="A666" s="13">
        <v>2021</v>
      </c>
      <c r="B666" s="14" t="s">
        <v>2780</v>
      </c>
      <c r="C666" s="14" t="s">
        <v>2781</v>
      </c>
      <c r="D666" s="14" t="s">
        <v>2782</v>
      </c>
      <c r="E666" s="16">
        <v>44446</v>
      </c>
      <c r="F666" s="13">
        <v>2489</v>
      </c>
      <c r="G666" s="16">
        <v>44419</v>
      </c>
      <c r="H666" s="13">
        <v>11</v>
      </c>
      <c r="I666" s="13" t="s">
        <v>157</v>
      </c>
      <c r="J666" s="15" t="s">
        <v>2783</v>
      </c>
      <c r="K666" s="13" t="s">
        <v>2784</v>
      </c>
      <c r="L666" s="18">
        <v>26599056</v>
      </c>
      <c r="M666" s="19" t="s">
        <v>2785</v>
      </c>
      <c r="N666" s="20">
        <v>26599056</v>
      </c>
      <c r="O666" s="14" t="s">
        <v>4665</v>
      </c>
      <c r="P666" s="21" t="s">
        <v>4666</v>
      </c>
    </row>
    <row r="667" spans="1:16" x14ac:dyDescent="0.25">
      <c r="A667" s="13">
        <v>2021</v>
      </c>
      <c r="B667" s="14" t="s">
        <v>2786</v>
      </c>
      <c r="C667" s="14" t="s">
        <v>2787</v>
      </c>
      <c r="D667" s="14" t="s">
        <v>2788</v>
      </c>
      <c r="E667" s="16">
        <v>44261</v>
      </c>
      <c r="F667" s="13">
        <v>2490</v>
      </c>
      <c r="G667" s="16">
        <v>44419</v>
      </c>
      <c r="H667" s="13">
        <v>1</v>
      </c>
      <c r="I667" s="13" t="s">
        <v>157</v>
      </c>
      <c r="J667" s="15" t="s">
        <v>2789</v>
      </c>
      <c r="K667" s="13" t="s">
        <v>2790</v>
      </c>
      <c r="L667" s="18">
        <v>24062809</v>
      </c>
      <c r="M667" s="19" t="s">
        <v>2791</v>
      </c>
      <c r="N667" s="20" t="s">
        <v>4667</v>
      </c>
      <c r="O667" s="14" t="s">
        <v>4668</v>
      </c>
      <c r="P667" s="21" t="s">
        <v>4669</v>
      </c>
    </row>
    <row r="668" spans="1:16" ht="24" x14ac:dyDescent="0.25">
      <c r="A668" s="13">
        <v>2021</v>
      </c>
      <c r="B668" s="14" t="s">
        <v>2794</v>
      </c>
      <c r="C668" s="14" t="s">
        <v>2795</v>
      </c>
      <c r="D668" s="14" t="s">
        <v>2796</v>
      </c>
      <c r="E668" s="16">
        <v>44342</v>
      </c>
      <c r="F668" s="13">
        <v>2492</v>
      </c>
      <c r="G668" s="16">
        <v>44419</v>
      </c>
      <c r="H668" s="13">
        <v>2</v>
      </c>
      <c r="I668" s="13" t="s">
        <v>157</v>
      </c>
      <c r="J668" s="15" t="s">
        <v>1802</v>
      </c>
      <c r="K668" s="13" t="s">
        <v>2797</v>
      </c>
      <c r="L668" s="18">
        <v>11512478</v>
      </c>
      <c r="M668" s="19" t="s">
        <v>2798</v>
      </c>
      <c r="N668" s="20" t="s">
        <v>4670</v>
      </c>
      <c r="O668" s="14" t="s">
        <v>4671</v>
      </c>
      <c r="P668" s="21" t="s">
        <v>4672</v>
      </c>
    </row>
    <row r="669" spans="1:16" ht="24" x14ac:dyDescent="0.25">
      <c r="A669" s="13">
        <v>2021</v>
      </c>
      <c r="B669" s="14" t="s">
        <v>2799</v>
      </c>
      <c r="C669" s="14" t="s">
        <v>2800</v>
      </c>
      <c r="D669" s="14" t="s">
        <v>2801</v>
      </c>
      <c r="E669" s="16">
        <v>44202</v>
      </c>
      <c r="F669" s="13">
        <v>2493</v>
      </c>
      <c r="G669" s="16">
        <v>44419</v>
      </c>
      <c r="H669" s="13">
        <v>1</v>
      </c>
      <c r="I669" s="13" t="s">
        <v>157</v>
      </c>
      <c r="J669" s="15" t="s">
        <v>2802</v>
      </c>
      <c r="K669" s="13" t="s">
        <v>2803</v>
      </c>
      <c r="L669" s="18">
        <v>9475211</v>
      </c>
      <c r="M669" s="19" t="s">
        <v>1321</v>
      </c>
      <c r="N669" s="20" t="s">
        <v>4673</v>
      </c>
      <c r="O669" s="14" t="s">
        <v>4674</v>
      </c>
      <c r="P669" s="21" t="s">
        <v>4625</v>
      </c>
    </row>
    <row r="670" spans="1:16" ht="36" x14ac:dyDescent="0.25">
      <c r="A670" s="13">
        <v>2021</v>
      </c>
      <c r="B670" s="14" t="s">
        <v>2804</v>
      </c>
      <c r="C670" s="14" t="s">
        <v>2805</v>
      </c>
      <c r="D670" s="14" t="s">
        <v>2806</v>
      </c>
      <c r="E670" s="16">
        <v>44216</v>
      </c>
      <c r="F670" s="13">
        <v>2494</v>
      </c>
      <c r="G670" s="16">
        <v>44419</v>
      </c>
      <c r="H670" s="13">
        <v>10</v>
      </c>
      <c r="I670" s="13" t="s">
        <v>157</v>
      </c>
      <c r="J670" s="15" t="s">
        <v>2807</v>
      </c>
      <c r="K670" s="13" t="s">
        <v>2808</v>
      </c>
      <c r="L670" s="18">
        <v>616474</v>
      </c>
      <c r="M670" s="19" t="s">
        <v>1246</v>
      </c>
      <c r="N670" s="20">
        <v>5004321</v>
      </c>
      <c r="O670" s="14" t="s">
        <v>4675</v>
      </c>
      <c r="P670" s="21" t="s">
        <v>4676</v>
      </c>
    </row>
    <row r="671" spans="1:16" ht="36" x14ac:dyDescent="0.25">
      <c r="A671" s="13">
        <v>2021</v>
      </c>
      <c r="B671" s="14" t="s">
        <v>2809</v>
      </c>
      <c r="C671" s="14" t="s">
        <v>2805</v>
      </c>
      <c r="D671" s="14" t="s">
        <v>2810</v>
      </c>
      <c r="E671" s="16">
        <v>44216</v>
      </c>
      <c r="F671" s="13">
        <v>2495</v>
      </c>
      <c r="G671" s="16">
        <v>44419</v>
      </c>
      <c r="H671" s="13">
        <v>10</v>
      </c>
      <c r="I671" s="13" t="s">
        <v>157</v>
      </c>
      <c r="J671" s="15" t="s">
        <v>2807</v>
      </c>
      <c r="K671" s="13" t="s">
        <v>2808</v>
      </c>
      <c r="L671" s="18">
        <v>1740633</v>
      </c>
      <c r="M671" s="19" t="s">
        <v>2220</v>
      </c>
      <c r="N671" s="20">
        <v>1740633</v>
      </c>
      <c r="O671" s="14" t="s">
        <v>4677</v>
      </c>
      <c r="P671" s="21" t="s">
        <v>4678</v>
      </c>
    </row>
    <row r="672" spans="1:16" ht="24" x14ac:dyDescent="0.25">
      <c r="A672" s="13">
        <v>2021</v>
      </c>
      <c r="B672" s="14" t="s">
        <v>2811</v>
      </c>
      <c r="C672" s="14" t="s">
        <v>2812</v>
      </c>
      <c r="D672" s="14" t="s">
        <v>2813</v>
      </c>
      <c r="E672" s="16">
        <v>44447</v>
      </c>
      <c r="F672" s="13">
        <v>2580</v>
      </c>
      <c r="G672" s="16">
        <v>44426</v>
      </c>
      <c r="H672" s="13">
        <v>1</v>
      </c>
      <c r="I672" s="13" t="s">
        <v>157</v>
      </c>
      <c r="J672" s="15" t="s">
        <v>2517</v>
      </c>
      <c r="K672" s="13" t="s">
        <v>2814</v>
      </c>
      <c r="L672" s="18">
        <v>8493959</v>
      </c>
      <c r="M672" s="19" t="s">
        <v>2815</v>
      </c>
      <c r="N672" s="20">
        <v>8493959</v>
      </c>
      <c r="O672" s="14" t="s">
        <v>4679</v>
      </c>
      <c r="P672" s="21" t="s">
        <v>4680</v>
      </c>
    </row>
    <row r="673" spans="1:16" x14ac:dyDescent="0.25">
      <c r="A673" s="13">
        <v>2021</v>
      </c>
      <c r="B673" s="14" t="s">
        <v>2816</v>
      </c>
      <c r="C673" s="14" t="s">
        <v>2817</v>
      </c>
      <c r="D673" s="14" t="s">
        <v>2818</v>
      </c>
      <c r="E673" s="16">
        <v>44477</v>
      </c>
      <c r="F673" s="13">
        <v>2608</v>
      </c>
      <c r="G673" s="16">
        <v>44427</v>
      </c>
      <c r="H673" s="13">
        <v>16</v>
      </c>
      <c r="I673" s="13" t="s">
        <v>150</v>
      </c>
      <c r="J673" s="13" t="s">
        <v>219</v>
      </c>
      <c r="K673" s="13" t="s">
        <v>2819</v>
      </c>
      <c r="L673" s="18">
        <v>6524633</v>
      </c>
      <c r="M673" s="19" t="s">
        <v>2820</v>
      </c>
      <c r="N673" s="20" t="s">
        <v>3787</v>
      </c>
      <c r="O673" s="14" t="s">
        <v>3787</v>
      </c>
      <c r="P673" s="21" t="s">
        <v>3787</v>
      </c>
    </row>
    <row r="674" spans="1:16" x14ac:dyDescent="0.25">
      <c r="A674" s="13">
        <v>2021</v>
      </c>
      <c r="B674" s="14" t="s">
        <v>2821</v>
      </c>
      <c r="C674" s="14" t="s">
        <v>2822</v>
      </c>
      <c r="D674" s="14" t="s">
        <v>2823</v>
      </c>
      <c r="E674" s="16">
        <v>44403</v>
      </c>
      <c r="F674" s="13">
        <v>2610</v>
      </c>
      <c r="G674" s="16">
        <v>44427</v>
      </c>
      <c r="H674" s="13">
        <v>11</v>
      </c>
      <c r="I674" s="13" t="s">
        <v>157</v>
      </c>
      <c r="J674" s="15" t="s">
        <v>249</v>
      </c>
      <c r="K674" s="13" t="s">
        <v>2824</v>
      </c>
      <c r="L674" s="18">
        <v>14587597</v>
      </c>
      <c r="M674" s="19" t="s">
        <v>2825</v>
      </c>
      <c r="N674" s="20" t="s">
        <v>3787</v>
      </c>
      <c r="O674" s="14" t="s">
        <v>3787</v>
      </c>
      <c r="P674" s="21" t="s">
        <v>3787</v>
      </c>
    </row>
    <row r="675" spans="1:16" ht="24" x14ac:dyDescent="0.25">
      <c r="A675" s="13">
        <v>2021</v>
      </c>
      <c r="B675" s="14" t="s">
        <v>2828</v>
      </c>
      <c r="C675" s="14" t="s">
        <v>2829</v>
      </c>
      <c r="D675" s="14" t="s">
        <v>2830</v>
      </c>
      <c r="E675" s="16">
        <v>44403</v>
      </c>
      <c r="F675" s="13">
        <v>2621</v>
      </c>
      <c r="G675" s="16">
        <v>44428</v>
      </c>
      <c r="H675" s="13">
        <v>11</v>
      </c>
      <c r="I675" s="13" t="s">
        <v>157</v>
      </c>
      <c r="J675" s="15" t="s">
        <v>2303</v>
      </c>
      <c r="K675" s="13" t="s">
        <v>2831</v>
      </c>
      <c r="L675" s="18">
        <v>3805460</v>
      </c>
      <c r="M675" s="19" t="s">
        <v>2832</v>
      </c>
      <c r="N675" s="20" t="s">
        <v>3787</v>
      </c>
      <c r="O675" s="14" t="s">
        <v>3787</v>
      </c>
      <c r="P675" s="21" t="s">
        <v>3787</v>
      </c>
    </row>
    <row r="676" spans="1:16" x14ac:dyDescent="0.25">
      <c r="A676" s="13">
        <v>2021</v>
      </c>
      <c r="B676" s="14" t="s">
        <v>2833</v>
      </c>
      <c r="C676" s="14" t="s">
        <v>2826</v>
      </c>
      <c r="D676" s="14" t="s">
        <v>2834</v>
      </c>
      <c r="E676" s="16">
        <v>44404</v>
      </c>
      <c r="F676" s="13">
        <v>2622</v>
      </c>
      <c r="G676" s="16">
        <v>44428</v>
      </c>
      <c r="H676" s="13">
        <v>1</v>
      </c>
      <c r="I676" s="13" t="s">
        <v>150</v>
      </c>
      <c r="J676" s="15" t="s">
        <v>1180</v>
      </c>
      <c r="K676" s="13" t="s">
        <v>2827</v>
      </c>
      <c r="L676" s="18">
        <v>3228875</v>
      </c>
      <c r="M676" s="19" t="s">
        <v>2639</v>
      </c>
      <c r="N676" s="20" t="s">
        <v>3787</v>
      </c>
      <c r="O676" s="14" t="s">
        <v>3787</v>
      </c>
      <c r="P676" s="21" t="s">
        <v>3787</v>
      </c>
    </row>
    <row r="677" spans="1:16" x14ac:dyDescent="0.25">
      <c r="A677" s="13">
        <v>2021</v>
      </c>
      <c r="B677" s="14" t="s">
        <v>2835</v>
      </c>
      <c r="C677" s="14" t="s">
        <v>2826</v>
      </c>
      <c r="D677" s="14" t="s">
        <v>2836</v>
      </c>
      <c r="E677" s="16">
        <v>44447</v>
      </c>
      <c r="F677" s="13">
        <v>2623</v>
      </c>
      <c r="G677" s="16">
        <v>44428</v>
      </c>
      <c r="H677" s="13">
        <v>1</v>
      </c>
      <c r="I677" s="13" t="s">
        <v>150</v>
      </c>
      <c r="J677" s="15" t="s">
        <v>1180</v>
      </c>
      <c r="K677" s="13" t="s">
        <v>2827</v>
      </c>
      <c r="L677" s="18">
        <v>636549</v>
      </c>
      <c r="M677" s="19" t="s">
        <v>991</v>
      </c>
      <c r="N677" s="20" t="s">
        <v>3787</v>
      </c>
      <c r="O677" s="14" t="s">
        <v>3787</v>
      </c>
      <c r="P677" s="21" t="s">
        <v>3787</v>
      </c>
    </row>
    <row r="678" spans="1:16" x14ac:dyDescent="0.25">
      <c r="A678" s="13">
        <v>2021</v>
      </c>
      <c r="B678" s="14" t="s">
        <v>2837</v>
      </c>
      <c r="C678" s="14" t="s">
        <v>2838</v>
      </c>
      <c r="D678" s="14" t="s">
        <v>2839</v>
      </c>
      <c r="E678" s="16">
        <v>44404</v>
      </c>
      <c r="F678" s="13">
        <v>2625</v>
      </c>
      <c r="G678" s="16">
        <v>44428</v>
      </c>
      <c r="H678" s="13">
        <v>11</v>
      </c>
      <c r="I678" s="13" t="s">
        <v>157</v>
      </c>
      <c r="J678" s="15" t="s">
        <v>249</v>
      </c>
      <c r="K678" s="13" t="s">
        <v>2840</v>
      </c>
      <c r="L678" s="18">
        <v>53756932</v>
      </c>
      <c r="M678" s="19" t="s">
        <v>2841</v>
      </c>
      <c r="N678" s="20" t="s">
        <v>3787</v>
      </c>
      <c r="O678" s="14" t="s">
        <v>3787</v>
      </c>
      <c r="P678" s="21" t="s">
        <v>3787</v>
      </c>
    </row>
    <row r="679" spans="1:16" x14ac:dyDescent="0.25">
      <c r="A679" s="13">
        <v>2021</v>
      </c>
      <c r="B679" s="14" t="s">
        <v>2842</v>
      </c>
      <c r="C679" s="14" t="s">
        <v>2843</v>
      </c>
      <c r="D679" s="14" t="s">
        <v>2844</v>
      </c>
      <c r="E679" s="16">
        <v>44403</v>
      </c>
      <c r="F679" s="13">
        <v>2626</v>
      </c>
      <c r="G679" s="16">
        <v>44428</v>
      </c>
      <c r="H679" s="13">
        <v>11</v>
      </c>
      <c r="I679" s="13" t="s">
        <v>157</v>
      </c>
      <c r="J679" s="15" t="s">
        <v>249</v>
      </c>
      <c r="K679" s="13" t="s">
        <v>2845</v>
      </c>
      <c r="L679" s="18">
        <v>12358136</v>
      </c>
      <c r="M679" s="19" t="s">
        <v>2846</v>
      </c>
      <c r="N679" s="20" t="s">
        <v>3787</v>
      </c>
      <c r="O679" s="14" t="s">
        <v>3787</v>
      </c>
      <c r="P679" s="21" t="s">
        <v>3787</v>
      </c>
    </row>
    <row r="680" spans="1:16" ht="24" x14ac:dyDescent="0.25">
      <c r="A680" s="13">
        <v>2021</v>
      </c>
      <c r="B680" s="14" t="s">
        <v>2847</v>
      </c>
      <c r="C680" s="14" t="s">
        <v>2848</v>
      </c>
      <c r="D680" s="14" t="s">
        <v>2849</v>
      </c>
      <c r="E680" s="16">
        <v>44261</v>
      </c>
      <c r="F680" s="13">
        <v>2657</v>
      </c>
      <c r="G680" s="16">
        <v>44428</v>
      </c>
      <c r="H680" s="13">
        <v>4</v>
      </c>
      <c r="I680" s="13" t="s">
        <v>157</v>
      </c>
      <c r="J680" s="15" t="s">
        <v>739</v>
      </c>
      <c r="K680" s="13" t="s">
        <v>2850</v>
      </c>
      <c r="L680" s="18">
        <v>41898502</v>
      </c>
      <c r="M680" s="19" t="s">
        <v>2851</v>
      </c>
      <c r="N680" s="20" t="s">
        <v>4681</v>
      </c>
      <c r="O680" s="14" t="s">
        <v>4682</v>
      </c>
      <c r="P680" s="21" t="s">
        <v>4683</v>
      </c>
    </row>
    <row r="681" spans="1:16" x14ac:dyDescent="0.25">
      <c r="A681" s="13">
        <v>2021</v>
      </c>
      <c r="B681" s="14" t="s">
        <v>2852</v>
      </c>
      <c r="C681" s="14" t="s">
        <v>2853</v>
      </c>
      <c r="D681" s="14" t="s">
        <v>2854</v>
      </c>
      <c r="E681" s="16">
        <v>44406</v>
      </c>
      <c r="F681" s="13">
        <v>2658</v>
      </c>
      <c r="G681" s="16">
        <v>44428</v>
      </c>
      <c r="H681" s="13">
        <v>11</v>
      </c>
      <c r="I681" s="13" t="s">
        <v>157</v>
      </c>
      <c r="J681" s="15" t="s">
        <v>2014</v>
      </c>
      <c r="K681" s="13" t="s">
        <v>2855</v>
      </c>
      <c r="L681" s="18">
        <v>4768610</v>
      </c>
      <c r="M681" s="19" t="s">
        <v>2324</v>
      </c>
      <c r="N681" s="20" t="s">
        <v>4684</v>
      </c>
      <c r="O681" s="14" t="s">
        <v>4685</v>
      </c>
      <c r="P681" s="21" t="s">
        <v>4686</v>
      </c>
    </row>
    <row r="682" spans="1:16" ht="36" x14ac:dyDescent="0.25">
      <c r="A682" s="13">
        <v>2021</v>
      </c>
      <c r="B682" s="14" t="s">
        <v>2856</v>
      </c>
      <c r="C682" s="14" t="s">
        <v>2857</v>
      </c>
      <c r="D682" s="14" t="s">
        <v>2858</v>
      </c>
      <c r="E682" s="16">
        <v>44404</v>
      </c>
      <c r="F682" s="13">
        <v>2659</v>
      </c>
      <c r="G682" s="16">
        <v>44428</v>
      </c>
      <c r="H682" s="13">
        <v>10</v>
      </c>
      <c r="I682" s="13" t="s">
        <v>157</v>
      </c>
      <c r="J682" s="15" t="s">
        <v>2859</v>
      </c>
      <c r="K682" s="13" t="s">
        <v>2860</v>
      </c>
      <c r="L682" s="18">
        <v>6649945</v>
      </c>
      <c r="M682" s="19" t="s">
        <v>1395</v>
      </c>
      <c r="N682" s="20">
        <v>6649945</v>
      </c>
      <c r="O682" s="14" t="s">
        <v>4687</v>
      </c>
      <c r="P682" s="21" t="s">
        <v>4688</v>
      </c>
    </row>
    <row r="683" spans="1:16" x14ac:dyDescent="0.25">
      <c r="A683" s="13">
        <v>2021</v>
      </c>
      <c r="B683" s="14" t="s">
        <v>2861</v>
      </c>
      <c r="C683" s="14" t="s">
        <v>2862</v>
      </c>
      <c r="D683" s="14" t="s">
        <v>2863</v>
      </c>
      <c r="E683" s="16">
        <v>44406</v>
      </c>
      <c r="F683" s="13">
        <v>2806</v>
      </c>
      <c r="G683" s="16">
        <v>44438</v>
      </c>
      <c r="H683" s="13">
        <v>1</v>
      </c>
      <c r="I683" s="13" t="s">
        <v>157</v>
      </c>
      <c r="J683" s="15" t="s">
        <v>2864</v>
      </c>
      <c r="K683" s="13" t="s">
        <v>2865</v>
      </c>
      <c r="L683" s="18">
        <v>8879407</v>
      </c>
      <c r="M683" s="19" t="s">
        <v>2160</v>
      </c>
      <c r="N683" s="20" t="s">
        <v>4689</v>
      </c>
      <c r="O683" s="14" t="s">
        <v>4690</v>
      </c>
      <c r="P683" s="21" t="s">
        <v>4691</v>
      </c>
    </row>
    <row r="684" spans="1:16" ht="36" x14ac:dyDescent="0.25">
      <c r="A684" s="13">
        <v>2021</v>
      </c>
      <c r="B684" s="14" t="s">
        <v>2866</v>
      </c>
      <c r="C684" s="14" t="s">
        <v>2867</v>
      </c>
      <c r="D684" s="14" t="s">
        <v>1355</v>
      </c>
      <c r="E684" s="16">
        <v>44392</v>
      </c>
      <c r="F684" s="13">
        <v>2807</v>
      </c>
      <c r="G684" s="16">
        <v>44438</v>
      </c>
      <c r="H684" s="13">
        <v>11</v>
      </c>
      <c r="I684" s="13" t="s">
        <v>157</v>
      </c>
      <c r="J684" s="15" t="s">
        <v>1625</v>
      </c>
      <c r="K684" s="13" t="s">
        <v>2868</v>
      </c>
      <c r="L684" s="18">
        <v>13816279</v>
      </c>
      <c r="M684" s="19" t="s">
        <v>2869</v>
      </c>
      <c r="N684" s="20" t="s">
        <v>3787</v>
      </c>
      <c r="O684" s="14" t="s">
        <v>3787</v>
      </c>
      <c r="P684" s="21" t="s">
        <v>3787</v>
      </c>
    </row>
    <row r="685" spans="1:16" ht="24" x14ac:dyDescent="0.25">
      <c r="A685" s="13">
        <v>2021</v>
      </c>
      <c r="B685" s="14" t="s">
        <v>2870</v>
      </c>
      <c r="C685" s="14" t="s">
        <v>2871</v>
      </c>
      <c r="D685" s="14" t="s">
        <v>2872</v>
      </c>
      <c r="E685" s="16">
        <v>44757</v>
      </c>
      <c r="F685" s="13">
        <v>2808</v>
      </c>
      <c r="G685" s="16">
        <v>44438</v>
      </c>
      <c r="H685" s="13">
        <v>11</v>
      </c>
      <c r="I685" s="13" t="s">
        <v>150</v>
      </c>
      <c r="J685" s="15" t="s">
        <v>2873</v>
      </c>
      <c r="K685" s="13" t="s">
        <v>2868</v>
      </c>
      <c r="L685" s="18">
        <v>1740633</v>
      </c>
      <c r="M685" s="19" t="s">
        <v>2220</v>
      </c>
      <c r="N685" s="20" t="s">
        <v>3787</v>
      </c>
      <c r="O685" s="14" t="s">
        <v>3787</v>
      </c>
      <c r="P685" s="21" t="s">
        <v>3787</v>
      </c>
    </row>
    <row r="686" spans="1:16" ht="36" x14ac:dyDescent="0.25">
      <c r="A686" s="13">
        <v>2021</v>
      </c>
      <c r="B686" s="14" t="s">
        <v>2874</v>
      </c>
      <c r="C686" s="14" t="s">
        <v>2875</v>
      </c>
      <c r="D686" s="14" t="s">
        <v>2876</v>
      </c>
      <c r="E686" s="16">
        <v>44261</v>
      </c>
      <c r="F686" s="13">
        <v>2812</v>
      </c>
      <c r="G686" s="16">
        <v>44438</v>
      </c>
      <c r="H686" s="13">
        <v>1</v>
      </c>
      <c r="I686" s="13" t="s">
        <v>157</v>
      </c>
      <c r="J686" s="15" t="s">
        <v>2877</v>
      </c>
      <c r="K686" s="13" t="s">
        <v>2878</v>
      </c>
      <c r="L686" s="18">
        <v>2613851</v>
      </c>
      <c r="M686" s="19" t="s">
        <v>1267</v>
      </c>
      <c r="N686" s="20">
        <v>2613851</v>
      </c>
      <c r="O686" s="14" t="s">
        <v>4434</v>
      </c>
      <c r="P686" s="21">
        <v>44474</v>
      </c>
    </row>
    <row r="687" spans="1:16" x14ac:dyDescent="0.25">
      <c r="A687" s="13">
        <v>2021</v>
      </c>
      <c r="B687" s="14" t="s">
        <v>2879</v>
      </c>
      <c r="C687" s="14" t="s">
        <v>2880</v>
      </c>
      <c r="D687" s="14" t="s">
        <v>2881</v>
      </c>
      <c r="E687" s="16">
        <v>44391</v>
      </c>
      <c r="F687" s="13">
        <v>2865</v>
      </c>
      <c r="G687" s="16">
        <v>44440</v>
      </c>
      <c r="H687" s="13">
        <v>1</v>
      </c>
      <c r="I687" s="13" t="s">
        <v>157</v>
      </c>
      <c r="J687" s="15" t="s">
        <v>2882</v>
      </c>
      <c r="K687" s="13" t="s">
        <v>2883</v>
      </c>
      <c r="L687" s="18">
        <v>6803701</v>
      </c>
      <c r="M687" s="19" t="s">
        <v>2884</v>
      </c>
      <c r="N687" s="20" t="s">
        <v>3787</v>
      </c>
      <c r="O687" s="14" t="s">
        <v>3787</v>
      </c>
      <c r="P687" s="21" t="s">
        <v>3787</v>
      </c>
    </row>
    <row r="688" spans="1:16" x14ac:dyDescent="0.25">
      <c r="A688" s="13">
        <v>2021</v>
      </c>
      <c r="B688" s="14" t="s">
        <v>2885</v>
      </c>
      <c r="C688" s="14" t="s">
        <v>2886</v>
      </c>
      <c r="D688" s="14" t="s">
        <v>2887</v>
      </c>
      <c r="E688" s="16">
        <v>44414</v>
      </c>
      <c r="F688" s="13">
        <v>2870</v>
      </c>
      <c r="G688" s="16">
        <v>44440</v>
      </c>
      <c r="H688" s="13">
        <v>11</v>
      </c>
      <c r="I688" s="13" t="s">
        <v>157</v>
      </c>
      <c r="J688" s="15" t="s">
        <v>2888</v>
      </c>
      <c r="K688" s="13" t="s">
        <v>2889</v>
      </c>
      <c r="L688" s="18">
        <v>12338916</v>
      </c>
      <c r="M688" s="19" t="s">
        <v>2890</v>
      </c>
      <c r="N688" s="20" t="s">
        <v>4692</v>
      </c>
      <c r="O688" s="14" t="s">
        <v>4693</v>
      </c>
      <c r="P688" s="21" t="s">
        <v>4694</v>
      </c>
    </row>
    <row r="689" spans="1:16" ht="24" x14ac:dyDescent="0.25">
      <c r="A689" s="13">
        <v>2021</v>
      </c>
      <c r="B689" s="14" t="s">
        <v>2891</v>
      </c>
      <c r="C689" s="14" t="s">
        <v>2892</v>
      </c>
      <c r="D689" s="14" t="s">
        <v>2893</v>
      </c>
      <c r="E689" s="16">
        <v>44508</v>
      </c>
      <c r="F689" s="13">
        <v>2894</v>
      </c>
      <c r="G689" s="16">
        <v>44442</v>
      </c>
      <c r="H689" s="13">
        <v>2</v>
      </c>
      <c r="I689" s="13" t="s">
        <v>157</v>
      </c>
      <c r="J689" s="15" t="s">
        <v>2894</v>
      </c>
      <c r="K689" s="13" t="s">
        <v>2895</v>
      </c>
      <c r="L689" s="18">
        <v>1312883</v>
      </c>
      <c r="M689" s="19" t="s">
        <v>1220</v>
      </c>
      <c r="N689" s="20" t="s">
        <v>4244</v>
      </c>
      <c r="O689" s="14" t="s">
        <v>4695</v>
      </c>
      <c r="P689" s="21" t="s">
        <v>4696</v>
      </c>
    </row>
    <row r="690" spans="1:16" x14ac:dyDescent="0.25">
      <c r="A690" s="13">
        <v>2021</v>
      </c>
      <c r="B690" s="14" t="s">
        <v>2896</v>
      </c>
      <c r="C690" s="14" t="s">
        <v>2897</v>
      </c>
      <c r="D690" s="14" t="s">
        <v>2898</v>
      </c>
      <c r="E690" s="16">
        <v>44261</v>
      </c>
      <c r="F690" s="13">
        <v>2903</v>
      </c>
      <c r="G690" s="16">
        <v>44442</v>
      </c>
      <c r="H690" s="13">
        <v>2</v>
      </c>
      <c r="I690" s="13" t="s">
        <v>157</v>
      </c>
      <c r="J690" s="15" t="s">
        <v>2014</v>
      </c>
      <c r="K690" s="13" t="s">
        <v>2899</v>
      </c>
      <c r="L690" s="18">
        <v>3171216</v>
      </c>
      <c r="M690" s="19" t="s">
        <v>2513</v>
      </c>
      <c r="N690" s="20" t="s">
        <v>4697</v>
      </c>
      <c r="O690" s="14" t="s">
        <v>4698</v>
      </c>
      <c r="P690" s="21" t="s">
        <v>4699</v>
      </c>
    </row>
    <row r="691" spans="1:16" ht="48" x14ac:dyDescent="0.25">
      <c r="A691" s="13">
        <v>2021</v>
      </c>
      <c r="B691" s="14" t="s">
        <v>2900</v>
      </c>
      <c r="C691" s="14" t="s">
        <v>2792</v>
      </c>
      <c r="D691" s="14" t="s">
        <v>2793</v>
      </c>
      <c r="E691" s="16">
        <v>44391</v>
      </c>
      <c r="F691" s="13">
        <v>2941</v>
      </c>
      <c r="G691" s="16">
        <v>44419</v>
      </c>
      <c r="H691" s="13">
        <v>11</v>
      </c>
      <c r="I691" s="13" t="s">
        <v>157</v>
      </c>
      <c r="J691" s="15" t="s">
        <v>2901</v>
      </c>
      <c r="K691" s="15" t="s">
        <v>2902</v>
      </c>
      <c r="L691" s="18">
        <v>2938661</v>
      </c>
      <c r="M691" s="19" t="s">
        <v>2903</v>
      </c>
      <c r="N691" s="20">
        <v>2938661</v>
      </c>
      <c r="O691" s="14" t="s">
        <v>4435</v>
      </c>
      <c r="P691" s="21">
        <v>44434</v>
      </c>
    </row>
    <row r="692" spans="1:16" ht="24" x14ac:dyDescent="0.25">
      <c r="A692" s="13">
        <v>2021</v>
      </c>
      <c r="B692" s="14" t="s">
        <v>2904</v>
      </c>
      <c r="C692" s="14" t="s">
        <v>2905</v>
      </c>
      <c r="D692" s="14" t="s">
        <v>2906</v>
      </c>
      <c r="E692" s="16">
        <v>44433</v>
      </c>
      <c r="F692" s="13">
        <v>2949</v>
      </c>
      <c r="G692" s="16">
        <v>44446</v>
      </c>
      <c r="H692" s="13">
        <v>18</v>
      </c>
      <c r="I692" s="13" t="s">
        <v>157</v>
      </c>
      <c r="J692" s="15" t="s">
        <v>2907</v>
      </c>
      <c r="K692" s="13" t="s">
        <v>2908</v>
      </c>
      <c r="L692" s="18">
        <v>31839089</v>
      </c>
      <c r="M692" s="19" t="s">
        <v>2909</v>
      </c>
      <c r="N692" s="20">
        <v>31839089</v>
      </c>
      <c r="O692" s="14" t="s">
        <v>4700</v>
      </c>
      <c r="P692" s="21" t="s">
        <v>4701</v>
      </c>
    </row>
    <row r="693" spans="1:16" ht="24" x14ac:dyDescent="0.25">
      <c r="A693" s="13">
        <v>2021</v>
      </c>
      <c r="B693" s="14" t="s">
        <v>2910</v>
      </c>
      <c r="C693" s="14" t="s">
        <v>2911</v>
      </c>
      <c r="D693" s="14" t="s">
        <v>2912</v>
      </c>
      <c r="E693" s="16">
        <v>44433</v>
      </c>
      <c r="F693" s="13">
        <v>2950</v>
      </c>
      <c r="G693" s="16">
        <v>44446</v>
      </c>
      <c r="H693" s="13">
        <v>12</v>
      </c>
      <c r="I693" s="13" t="s">
        <v>157</v>
      </c>
      <c r="J693" s="15" t="s">
        <v>2913</v>
      </c>
      <c r="K693" s="13" t="s">
        <v>2914</v>
      </c>
      <c r="L693" s="18">
        <v>269420592</v>
      </c>
      <c r="M693" s="19" t="s">
        <v>2915</v>
      </c>
      <c r="N693" s="20" t="s">
        <v>4702</v>
      </c>
      <c r="O693" s="14" t="s">
        <v>4703</v>
      </c>
      <c r="P693" s="21" t="s">
        <v>4704</v>
      </c>
    </row>
    <row r="694" spans="1:16" x14ac:dyDescent="0.25">
      <c r="A694" s="13">
        <v>2021</v>
      </c>
      <c r="B694" s="14" t="s">
        <v>2916</v>
      </c>
      <c r="C694" s="14" t="s">
        <v>2917</v>
      </c>
      <c r="D694" s="14" t="s">
        <v>2918</v>
      </c>
      <c r="E694" s="16">
        <v>44447</v>
      </c>
      <c r="F694" s="13">
        <v>2968</v>
      </c>
      <c r="G694" s="16">
        <v>44447</v>
      </c>
      <c r="H694" s="13">
        <v>11</v>
      </c>
      <c r="I694" s="13" t="s">
        <v>150</v>
      </c>
      <c r="J694" s="15" t="s">
        <v>1180</v>
      </c>
      <c r="K694" s="13" t="s">
        <v>2919</v>
      </c>
      <c r="L694" s="18">
        <v>31135584</v>
      </c>
      <c r="M694" s="19" t="s">
        <v>2920</v>
      </c>
      <c r="N694" s="20" t="s">
        <v>3787</v>
      </c>
      <c r="O694" s="14" t="s">
        <v>3787</v>
      </c>
      <c r="P694" s="21" t="s">
        <v>3787</v>
      </c>
    </row>
    <row r="695" spans="1:16" ht="24" x14ac:dyDescent="0.25">
      <c r="A695" s="13">
        <v>2021</v>
      </c>
      <c r="B695" s="14" t="s">
        <v>2921</v>
      </c>
      <c r="C695" s="14" t="s">
        <v>2922</v>
      </c>
      <c r="D695" s="14" t="s">
        <v>2923</v>
      </c>
      <c r="E695" s="16">
        <v>44406</v>
      </c>
      <c r="F695" s="13">
        <v>2972</v>
      </c>
      <c r="G695" s="16">
        <v>44447</v>
      </c>
      <c r="H695" s="13">
        <v>2</v>
      </c>
      <c r="I695" s="13" t="s">
        <v>150</v>
      </c>
      <c r="J695" s="15" t="s">
        <v>2924</v>
      </c>
      <c r="K695" s="13" t="s">
        <v>2925</v>
      </c>
      <c r="L695" s="18">
        <v>5016288</v>
      </c>
      <c r="M695" s="19" t="s">
        <v>2926</v>
      </c>
      <c r="N695" s="20" t="s">
        <v>4705</v>
      </c>
      <c r="O695" s="14" t="s">
        <v>4706</v>
      </c>
      <c r="P695" s="21" t="s">
        <v>4707</v>
      </c>
    </row>
    <row r="696" spans="1:16" ht="36" x14ac:dyDescent="0.25">
      <c r="A696" s="13">
        <v>2021</v>
      </c>
      <c r="B696" s="14" t="s">
        <v>2927</v>
      </c>
      <c r="C696" s="14" t="s">
        <v>2928</v>
      </c>
      <c r="D696" s="14" t="s">
        <v>2929</v>
      </c>
      <c r="E696" s="16">
        <v>43822</v>
      </c>
      <c r="F696" s="13">
        <v>3016</v>
      </c>
      <c r="G696" s="16">
        <v>44452</v>
      </c>
      <c r="H696" s="13">
        <v>1</v>
      </c>
      <c r="I696" s="13" t="s">
        <v>150</v>
      </c>
      <c r="J696" s="15" t="s">
        <v>501</v>
      </c>
      <c r="K696" s="13" t="s">
        <v>2930</v>
      </c>
      <c r="L696" s="18">
        <v>39526886</v>
      </c>
      <c r="M696" s="19" t="s">
        <v>2851</v>
      </c>
      <c r="N696" s="20" t="s">
        <v>3787</v>
      </c>
      <c r="O696" s="14" t="s">
        <v>3787</v>
      </c>
      <c r="P696" s="21" t="s">
        <v>3787</v>
      </c>
    </row>
    <row r="697" spans="1:16" ht="36" x14ac:dyDescent="0.25">
      <c r="A697" s="13">
        <v>2021</v>
      </c>
      <c r="B697" s="14" t="s">
        <v>2931</v>
      </c>
      <c r="C697" s="14" t="s">
        <v>2932</v>
      </c>
      <c r="D697" s="14" t="s">
        <v>2933</v>
      </c>
      <c r="E697" s="16">
        <v>44205</v>
      </c>
      <c r="F697" s="13">
        <v>3017</v>
      </c>
      <c r="G697" s="16">
        <v>44452</v>
      </c>
      <c r="H697" s="13">
        <v>7</v>
      </c>
      <c r="I697" s="13" t="s">
        <v>150</v>
      </c>
      <c r="J697" s="15" t="s">
        <v>363</v>
      </c>
      <c r="K697" s="13" t="s">
        <v>2934</v>
      </c>
      <c r="L697" s="18">
        <v>3719836</v>
      </c>
      <c r="M697" s="19" t="s">
        <v>2935</v>
      </c>
      <c r="N697" s="20" t="s">
        <v>3787</v>
      </c>
      <c r="O697" s="14" t="s">
        <v>3787</v>
      </c>
      <c r="P697" s="21" t="s">
        <v>3787</v>
      </c>
    </row>
    <row r="698" spans="1:16" x14ac:dyDescent="0.25">
      <c r="A698" s="13">
        <v>2021</v>
      </c>
      <c r="B698" s="14" t="s">
        <v>2936</v>
      </c>
      <c r="C698" s="14" t="s">
        <v>2937</v>
      </c>
      <c r="D698" s="14" t="s">
        <v>2938</v>
      </c>
      <c r="E698" s="16">
        <v>44261</v>
      </c>
      <c r="F698" s="13">
        <v>3050</v>
      </c>
      <c r="G698" s="16">
        <v>44453</v>
      </c>
      <c r="H698" s="13">
        <v>11</v>
      </c>
      <c r="I698" s="13" t="s">
        <v>157</v>
      </c>
      <c r="J698" s="15" t="s">
        <v>2939</v>
      </c>
      <c r="K698" s="13" t="s">
        <v>2940</v>
      </c>
      <c r="L698" s="18">
        <v>1864291</v>
      </c>
      <c r="M698" s="19" t="s">
        <v>1540</v>
      </c>
      <c r="N698" s="20" t="s">
        <v>4708</v>
      </c>
      <c r="O698" s="14" t="s">
        <v>4709</v>
      </c>
      <c r="P698" s="21" t="s">
        <v>4710</v>
      </c>
    </row>
    <row r="699" spans="1:16" x14ac:dyDescent="0.25">
      <c r="A699" s="13">
        <v>2021</v>
      </c>
      <c r="B699" s="14" t="s">
        <v>2941</v>
      </c>
      <c r="C699" s="14" t="s">
        <v>2942</v>
      </c>
      <c r="D699" s="14" t="s">
        <v>2943</v>
      </c>
      <c r="E699" s="16">
        <v>44263</v>
      </c>
      <c r="F699" s="13">
        <v>3051</v>
      </c>
      <c r="G699" s="16">
        <v>44453</v>
      </c>
      <c r="H699" s="13">
        <v>11</v>
      </c>
      <c r="I699" s="13" t="s">
        <v>157</v>
      </c>
      <c r="J699" s="15" t="s">
        <v>2944</v>
      </c>
      <c r="K699" s="13" t="s">
        <v>2945</v>
      </c>
      <c r="L699" s="18">
        <v>7234508</v>
      </c>
      <c r="M699" s="19" t="s">
        <v>2946</v>
      </c>
      <c r="N699" s="20" t="s">
        <v>4711</v>
      </c>
      <c r="O699" s="14" t="s">
        <v>4712</v>
      </c>
      <c r="P699" s="21" t="s">
        <v>4713</v>
      </c>
    </row>
    <row r="700" spans="1:16" ht="24" x14ac:dyDescent="0.25">
      <c r="A700" s="13">
        <v>2021</v>
      </c>
      <c r="B700" s="14" t="s">
        <v>2947</v>
      </c>
      <c r="C700" s="14" t="s">
        <v>2948</v>
      </c>
      <c r="D700" s="14" t="s">
        <v>2949</v>
      </c>
      <c r="E700" s="16">
        <v>44438</v>
      </c>
      <c r="F700" s="13">
        <v>3054</v>
      </c>
      <c r="G700" s="16">
        <v>44453</v>
      </c>
      <c r="H700" s="13">
        <v>1</v>
      </c>
      <c r="I700" s="13" t="s">
        <v>157</v>
      </c>
      <c r="J700" s="15" t="s">
        <v>2950</v>
      </c>
      <c r="K700" s="13" t="s">
        <v>2951</v>
      </c>
      <c r="L700" s="18">
        <v>1949433</v>
      </c>
      <c r="M700" s="19" t="s">
        <v>2952</v>
      </c>
      <c r="N700" s="20" t="s">
        <v>4714</v>
      </c>
      <c r="O700" s="14" t="s">
        <v>4715</v>
      </c>
      <c r="P700" s="21" t="s">
        <v>4716</v>
      </c>
    </row>
    <row r="701" spans="1:16" ht="24" x14ac:dyDescent="0.25">
      <c r="A701" s="13">
        <v>2021</v>
      </c>
      <c r="B701" s="14" t="s">
        <v>2953</v>
      </c>
      <c r="C701" s="14" t="s">
        <v>2862</v>
      </c>
      <c r="D701" s="14" t="s">
        <v>2954</v>
      </c>
      <c r="E701" s="16">
        <v>44403</v>
      </c>
      <c r="F701" s="13">
        <v>3055</v>
      </c>
      <c r="G701" s="16">
        <v>44453</v>
      </c>
      <c r="H701" s="13">
        <v>1</v>
      </c>
      <c r="I701" s="13" t="s">
        <v>157</v>
      </c>
      <c r="J701" s="15" t="s">
        <v>2955</v>
      </c>
      <c r="K701" s="13" t="s">
        <v>2956</v>
      </c>
      <c r="L701" s="18">
        <v>1864291</v>
      </c>
      <c r="M701" s="19" t="s">
        <v>1540</v>
      </c>
      <c r="N701" s="20" t="s">
        <v>4717</v>
      </c>
      <c r="O701" s="14" t="s">
        <v>4718</v>
      </c>
      <c r="P701" s="21" t="s">
        <v>4719</v>
      </c>
    </row>
    <row r="702" spans="1:16" x14ac:dyDescent="0.25">
      <c r="A702" s="13">
        <v>2021</v>
      </c>
      <c r="B702" s="14" t="s">
        <v>2957</v>
      </c>
      <c r="C702" s="14" t="s">
        <v>2942</v>
      </c>
      <c r="D702" s="14" t="s">
        <v>2958</v>
      </c>
      <c r="E702" s="16">
        <v>44447</v>
      </c>
      <c r="F702" s="13">
        <v>3066</v>
      </c>
      <c r="G702" s="16">
        <v>44455</v>
      </c>
      <c r="H702" s="13">
        <v>11</v>
      </c>
      <c r="I702" s="13" t="s">
        <v>157</v>
      </c>
      <c r="J702" s="15" t="s">
        <v>2944</v>
      </c>
      <c r="K702" s="13" t="s">
        <v>2945</v>
      </c>
      <c r="L702" s="18">
        <v>1722501</v>
      </c>
      <c r="M702" s="19" t="s">
        <v>2959</v>
      </c>
      <c r="N702" s="20" t="s">
        <v>3787</v>
      </c>
      <c r="O702" s="14" t="s">
        <v>3787</v>
      </c>
      <c r="P702" s="21" t="s">
        <v>3787</v>
      </c>
    </row>
    <row r="703" spans="1:16" x14ac:dyDescent="0.25">
      <c r="A703" s="13">
        <v>2021</v>
      </c>
      <c r="B703" s="14" t="s">
        <v>2960</v>
      </c>
      <c r="C703" s="14" t="s">
        <v>2961</v>
      </c>
      <c r="D703" s="14" t="s">
        <v>2962</v>
      </c>
      <c r="E703" s="16">
        <v>44456</v>
      </c>
      <c r="F703" s="13">
        <v>3171</v>
      </c>
      <c r="G703" s="16">
        <v>44460</v>
      </c>
      <c r="H703" s="13">
        <v>2</v>
      </c>
      <c r="I703" s="13" t="s">
        <v>150</v>
      </c>
      <c r="J703" s="15" t="s">
        <v>163</v>
      </c>
      <c r="K703" s="13" t="s">
        <v>2963</v>
      </c>
      <c r="L703" s="18">
        <v>3321993</v>
      </c>
      <c r="M703" s="19" t="s">
        <v>2770</v>
      </c>
      <c r="N703" s="20">
        <v>9109103</v>
      </c>
      <c r="O703" s="14" t="s">
        <v>4436</v>
      </c>
      <c r="P703" s="21">
        <v>44620</v>
      </c>
    </row>
    <row r="704" spans="1:16" ht="24" x14ac:dyDescent="0.25">
      <c r="A704" s="13">
        <v>2021</v>
      </c>
      <c r="B704" s="14" t="s">
        <v>2964</v>
      </c>
      <c r="C704" s="14" t="s">
        <v>2965</v>
      </c>
      <c r="D704" s="14" t="s">
        <v>2966</v>
      </c>
      <c r="E704" s="16">
        <v>44211</v>
      </c>
      <c r="F704" s="13">
        <v>3180</v>
      </c>
      <c r="G704" s="16">
        <v>44460</v>
      </c>
      <c r="H704" s="13">
        <v>11</v>
      </c>
      <c r="I704" s="13" t="s">
        <v>157</v>
      </c>
      <c r="J704" s="15" t="s">
        <v>2967</v>
      </c>
      <c r="K704" s="13" t="s">
        <v>2968</v>
      </c>
      <c r="L704" s="18">
        <v>28002806</v>
      </c>
      <c r="M704" s="19" t="s">
        <v>2969</v>
      </c>
      <c r="N704" s="20" t="s">
        <v>4720</v>
      </c>
      <c r="O704" s="14" t="s">
        <v>4721</v>
      </c>
      <c r="P704" s="21" t="s">
        <v>4722</v>
      </c>
    </row>
    <row r="705" spans="1:16" x14ac:dyDescent="0.25">
      <c r="A705" s="13">
        <v>2021</v>
      </c>
      <c r="B705" s="28" t="s">
        <v>2970</v>
      </c>
      <c r="C705" s="28" t="s">
        <v>2971</v>
      </c>
      <c r="D705" s="28" t="s">
        <v>2972</v>
      </c>
      <c r="E705" s="29">
        <v>44355</v>
      </c>
      <c r="F705" s="30">
        <v>3226</v>
      </c>
      <c r="G705" s="29">
        <v>44461</v>
      </c>
      <c r="H705" s="30">
        <v>10</v>
      </c>
      <c r="I705" s="30" t="s">
        <v>150</v>
      </c>
      <c r="J705" s="31" t="s">
        <v>1180</v>
      </c>
      <c r="K705" s="30" t="s">
        <v>2973</v>
      </c>
      <c r="L705" s="32">
        <v>83181981</v>
      </c>
      <c r="M705" s="33" t="s">
        <v>2974</v>
      </c>
      <c r="N705" s="20" t="s">
        <v>4723</v>
      </c>
      <c r="O705" s="14" t="s">
        <v>4724</v>
      </c>
      <c r="P705" s="21" t="s">
        <v>4725</v>
      </c>
    </row>
    <row r="706" spans="1:16" x14ac:dyDescent="0.25">
      <c r="A706" s="13">
        <v>2021</v>
      </c>
      <c r="B706" s="14" t="s">
        <v>2975</v>
      </c>
      <c r="C706" s="14" t="s">
        <v>2976</v>
      </c>
      <c r="D706" s="14" t="s">
        <v>2977</v>
      </c>
      <c r="E706" s="16">
        <v>44447</v>
      </c>
      <c r="F706" s="13">
        <v>3250</v>
      </c>
      <c r="G706" s="16">
        <v>44463</v>
      </c>
      <c r="H706" s="13">
        <v>10</v>
      </c>
      <c r="I706" s="13" t="s">
        <v>157</v>
      </c>
      <c r="J706" s="15" t="s">
        <v>2978</v>
      </c>
      <c r="K706" s="13" t="s">
        <v>2979</v>
      </c>
      <c r="L706" s="18">
        <v>35825141</v>
      </c>
      <c r="M706" s="19" t="s">
        <v>2980</v>
      </c>
      <c r="N706" s="20" t="s">
        <v>4726</v>
      </c>
      <c r="O706" s="14" t="s">
        <v>4727</v>
      </c>
      <c r="P706" s="21" t="s">
        <v>4728</v>
      </c>
    </row>
    <row r="707" spans="1:16" ht="24" x14ac:dyDescent="0.25">
      <c r="A707" s="13">
        <v>2021</v>
      </c>
      <c r="B707" s="14" t="s">
        <v>2981</v>
      </c>
      <c r="C707" s="14" t="s">
        <v>2982</v>
      </c>
      <c r="D707" s="14" t="s">
        <v>2983</v>
      </c>
      <c r="E707" s="16">
        <v>44367</v>
      </c>
      <c r="F707" s="13">
        <v>3251</v>
      </c>
      <c r="G707" s="16">
        <v>44463</v>
      </c>
      <c r="H707" s="13">
        <v>1</v>
      </c>
      <c r="I707" s="13" t="s">
        <v>157</v>
      </c>
      <c r="J707" s="15" t="s">
        <v>2517</v>
      </c>
      <c r="K707" s="13" t="s">
        <v>2984</v>
      </c>
      <c r="L707" s="18">
        <v>1849423</v>
      </c>
      <c r="M707" s="19" t="s">
        <v>2985</v>
      </c>
      <c r="N707" s="20" t="s">
        <v>4729</v>
      </c>
      <c r="O707" s="14" t="s">
        <v>4730</v>
      </c>
      <c r="P707" s="21" t="s">
        <v>4181</v>
      </c>
    </row>
    <row r="708" spans="1:16" x14ac:dyDescent="0.25">
      <c r="A708" s="13">
        <v>2021</v>
      </c>
      <c r="B708" s="14" t="s">
        <v>2986</v>
      </c>
      <c r="C708" s="14" t="s">
        <v>2987</v>
      </c>
      <c r="D708" s="14" t="s">
        <v>2988</v>
      </c>
      <c r="E708" s="16">
        <v>44396</v>
      </c>
      <c r="F708" s="13">
        <v>3252</v>
      </c>
      <c r="G708" s="16">
        <v>44463</v>
      </c>
      <c r="H708" s="13">
        <v>11</v>
      </c>
      <c r="I708" s="13" t="s">
        <v>157</v>
      </c>
      <c r="J708" s="15" t="s">
        <v>2989</v>
      </c>
      <c r="K708" s="13" t="s">
        <v>2990</v>
      </c>
      <c r="L708" s="18">
        <v>1787413</v>
      </c>
      <c r="M708" s="19" t="s">
        <v>2991</v>
      </c>
      <c r="N708" s="20" t="s">
        <v>4731</v>
      </c>
      <c r="O708" s="14" t="s">
        <v>4732</v>
      </c>
      <c r="P708" s="21" t="s">
        <v>4567</v>
      </c>
    </row>
    <row r="709" spans="1:16" x14ac:dyDescent="0.25">
      <c r="A709" s="13">
        <v>2021</v>
      </c>
      <c r="B709" s="14" t="s">
        <v>2992</v>
      </c>
      <c r="C709" s="14" t="s">
        <v>2987</v>
      </c>
      <c r="D709" s="14" t="s">
        <v>2993</v>
      </c>
      <c r="E709" s="16">
        <v>44391</v>
      </c>
      <c r="F709" s="13">
        <v>3253</v>
      </c>
      <c r="G709" s="16">
        <v>44463</v>
      </c>
      <c r="H709" s="13">
        <v>11</v>
      </c>
      <c r="I709" s="13" t="s">
        <v>157</v>
      </c>
      <c r="J709" s="15" t="s">
        <v>2989</v>
      </c>
      <c r="K709" s="13" t="s">
        <v>2990</v>
      </c>
      <c r="L709" s="18">
        <v>46488017</v>
      </c>
      <c r="M709" s="19" t="s">
        <v>2994</v>
      </c>
      <c r="N709" s="20" t="s">
        <v>4733</v>
      </c>
      <c r="O709" s="14" t="s">
        <v>4734</v>
      </c>
      <c r="P709" s="21" t="s">
        <v>4567</v>
      </c>
    </row>
    <row r="710" spans="1:16" ht="36" x14ac:dyDescent="0.25">
      <c r="A710" s="13">
        <v>2021</v>
      </c>
      <c r="B710" s="14" t="s">
        <v>2995</v>
      </c>
      <c r="C710" s="14" t="s">
        <v>2996</v>
      </c>
      <c r="D710" s="14" t="s">
        <v>2997</v>
      </c>
      <c r="E710" s="16">
        <v>44460</v>
      </c>
      <c r="F710" s="13">
        <v>3549</v>
      </c>
      <c r="G710" s="16">
        <v>44474</v>
      </c>
      <c r="H710" s="13">
        <v>11</v>
      </c>
      <c r="I710" s="13" t="s">
        <v>150</v>
      </c>
      <c r="J710" s="15" t="s">
        <v>363</v>
      </c>
      <c r="K710" s="15" t="s">
        <v>2998</v>
      </c>
      <c r="L710" s="18">
        <v>7280736</v>
      </c>
      <c r="M710" s="19" t="s">
        <v>2999</v>
      </c>
      <c r="N710" s="20" t="s">
        <v>4735</v>
      </c>
      <c r="O710" s="14" t="s">
        <v>4736</v>
      </c>
      <c r="P710" s="21" t="s">
        <v>4737</v>
      </c>
    </row>
    <row r="711" spans="1:16" ht="24" x14ac:dyDescent="0.25">
      <c r="A711" s="13">
        <v>2021</v>
      </c>
      <c r="B711" s="14" t="s">
        <v>3000</v>
      </c>
      <c r="C711" s="14" t="s">
        <v>3001</v>
      </c>
      <c r="D711" s="14" t="s">
        <v>3002</v>
      </c>
      <c r="E711" s="16">
        <v>44460</v>
      </c>
      <c r="F711" s="13">
        <v>3550</v>
      </c>
      <c r="G711" s="16">
        <v>44474</v>
      </c>
      <c r="H711" s="13">
        <v>1</v>
      </c>
      <c r="I711" s="13" t="s">
        <v>157</v>
      </c>
      <c r="J711" s="15" t="s">
        <v>3003</v>
      </c>
      <c r="K711" s="15" t="s">
        <v>3004</v>
      </c>
      <c r="L711" s="18">
        <v>68156683</v>
      </c>
      <c r="M711" s="19" t="s">
        <v>3005</v>
      </c>
      <c r="N711" s="20">
        <v>2029002</v>
      </c>
      <c r="O711" s="14" t="s">
        <v>4318</v>
      </c>
      <c r="P711" s="21">
        <v>44799</v>
      </c>
    </row>
    <row r="712" spans="1:16" x14ac:dyDescent="0.25">
      <c r="A712" s="13">
        <v>2021</v>
      </c>
      <c r="B712" s="14" t="s">
        <v>3008</v>
      </c>
      <c r="C712" s="14" t="s">
        <v>3009</v>
      </c>
      <c r="D712" s="14" t="s">
        <v>3010</v>
      </c>
      <c r="E712" s="16">
        <v>44460</v>
      </c>
      <c r="F712" s="13">
        <v>3594</v>
      </c>
      <c r="G712" s="16">
        <v>44477</v>
      </c>
      <c r="H712" s="13">
        <v>8</v>
      </c>
      <c r="I712" s="13" t="s">
        <v>150</v>
      </c>
      <c r="J712" s="15" t="s">
        <v>1180</v>
      </c>
      <c r="K712" s="15" t="s">
        <v>3011</v>
      </c>
      <c r="L712" s="18">
        <v>3958542</v>
      </c>
      <c r="M712" s="19" t="s">
        <v>2274</v>
      </c>
      <c r="N712" s="20" t="s">
        <v>3787</v>
      </c>
      <c r="O712" s="14" t="s">
        <v>3787</v>
      </c>
      <c r="P712" s="21" t="s">
        <v>3787</v>
      </c>
    </row>
    <row r="713" spans="1:16" x14ac:dyDescent="0.25">
      <c r="A713" s="13">
        <v>2021</v>
      </c>
      <c r="B713" s="14" t="s">
        <v>3012</v>
      </c>
      <c r="C713" s="14" t="s">
        <v>3006</v>
      </c>
      <c r="D713" s="14" t="s">
        <v>3013</v>
      </c>
      <c r="E713" s="16">
        <v>44421</v>
      </c>
      <c r="F713" s="13">
        <v>3595</v>
      </c>
      <c r="G713" s="16">
        <v>44477</v>
      </c>
      <c r="H713" s="13">
        <v>9</v>
      </c>
      <c r="I713" s="13" t="s">
        <v>157</v>
      </c>
      <c r="J713" s="15" t="s">
        <v>317</v>
      </c>
      <c r="K713" s="15" t="s">
        <v>3007</v>
      </c>
      <c r="L713" s="18">
        <v>41321917</v>
      </c>
      <c r="M713" s="19" t="s">
        <v>1551</v>
      </c>
      <c r="N713" s="20">
        <v>60120890</v>
      </c>
      <c r="O713" s="14" t="s">
        <v>4437</v>
      </c>
      <c r="P713" s="21" t="s">
        <v>4438</v>
      </c>
    </row>
    <row r="714" spans="1:16" ht="24" x14ac:dyDescent="0.25">
      <c r="A714" s="13">
        <v>2021</v>
      </c>
      <c r="B714" s="14" t="s">
        <v>3014</v>
      </c>
      <c r="C714" s="14" t="s">
        <v>3015</v>
      </c>
      <c r="D714" s="14" t="s">
        <v>3016</v>
      </c>
      <c r="E714" s="16">
        <v>44347</v>
      </c>
      <c r="F714" s="13">
        <v>3596</v>
      </c>
      <c r="G714" s="16">
        <v>44477</v>
      </c>
      <c r="H714" s="13">
        <v>9</v>
      </c>
      <c r="I714" s="13" t="s">
        <v>157</v>
      </c>
      <c r="J714" s="15" t="s">
        <v>2562</v>
      </c>
      <c r="K714" s="15" t="s">
        <v>3017</v>
      </c>
      <c r="L714" s="18">
        <v>5150825</v>
      </c>
      <c r="M714" s="19" t="s">
        <v>3018</v>
      </c>
      <c r="N714" s="20" t="s">
        <v>4738</v>
      </c>
      <c r="O714" s="14" t="s">
        <v>4739</v>
      </c>
      <c r="P714" s="21" t="s">
        <v>4740</v>
      </c>
    </row>
    <row r="715" spans="1:16" ht="36" x14ac:dyDescent="0.25">
      <c r="A715" s="13">
        <v>2021</v>
      </c>
      <c r="B715" s="14" t="s">
        <v>3019</v>
      </c>
      <c r="C715" s="14" t="s">
        <v>3020</v>
      </c>
      <c r="D715" s="14" t="s">
        <v>3021</v>
      </c>
      <c r="E715" s="16">
        <v>44357</v>
      </c>
      <c r="F715" s="13">
        <v>3621</v>
      </c>
      <c r="G715" s="16">
        <v>44510</v>
      </c>
      <c r="H715" s="13">
        <v>13</v>
      </c>
      <c r="I715" s="13" t="s">
        <v>150</v>
      </c>
      <c r="J715" s="15" t="s">
        <v>363</v>
      </c>
      <c r="K715" s="15" t="s">
        <v>3022</v>
      </c>
      <c r="L715" s="18">
        <v>1889756</v>
      </c>
      <c r="M715" s="19" t="s">
        <v>2959</v>
      </c>
      <c r="N715" s="20">
        <v>1889756</v>
      </c>
      <c r="O715" s="14" t="s">
        <v>4741</v>
      </c>
      <c r="P715" s="21" t="s">
        <v>4567</v>
      </c>
    </row>
    <row r="716" spans="1:16" ht="36" x14ac:dyDescent="0.25">
      <c r="A716" s="13">
        <v>2021</v>
      </c>
      <c r="B716" s="14" t="s">
        <v>3023</v>
      </c>
      <c r="C716" s="14" t="s">
        <v>3024</v>
      </c>
      <c r="D716" s="14" t="s">
        <v>3025</v>
      </c>
      <c r="E716" s="16">
        <v>44460</v>
      </c>
      <c r="F716" s="13">
        <v>3637</v>
      </c>
      <c r="G716" s="16">
        <v>44540</v>
      </c>
      <c r="H716" s="13">
        <v>11</v>
      </c>
      <c r="I716" s="13" t="s">
        <v>157</v>
      </c>
      <c r="J716" s="15" t="s">
        <v>3026</v>
      </c>
      <c r="K716" s="15" t="s">
        <v>3027</v>
      </c>
      <c r="L716" s="18">
        <v>34453249</v>
      </c>
      <c r="M716" s="19" t="s">
        <v>3028</v>
      </c>
      <c r="N716" s="20">
        <v>34453249</v>
      </c>
      <c r="O716" s="14" t="s">
        <v>4742</v>
      </c>
      <c r="P716" s="21" t="s">
        <v>4701</v>
      </c>
    </row>
    <row r="717" spans="1:16" ht="24" x14ac:dyDescent="0.25">
      <c r="A717" s="13">
        <v>2021</v>
      </c>
      <c r="B717" s="14" t="s">
        <v>3029</v>
      </c>
      <c r="C717" s="14" t="s">
        <v>3030</v>
      </c>
      <c r="D717" s="14" t="s">
        <v>3031</v>
      </c>
      <c r="E717" s="16">
        <v>44463</v>
      </c>
      <c r="F717" s="13">
        <v>3639</v>
      </c>
      <c r="G717" s="16">
        <v>44540</v>
      </c>
      <c r="H717" s="13">
        <v>12</v>
      </c>
      <c r="I717" s="13" t="s">
        <v>157</v>
      </c>
      <c r="J717" s="15" t="s">
        <v>3032</v>
      </c>
      <c r="K717" s="15" t="s">
        <v>3033</v>
      </c>
      <c r="L717" s="18">
        <v>36502144</v>
      </c>
      <c r="M717" s="19" t="s">
        <v>3034</v>
      </c>
      <c r="N717" s="20" t="s">
        <v>4743</v>
      </c>
      <c r="O717" s="14" t="s">
        <v>4744</v>
      </c>
      <c r="P717" s="21" t="s">
        <v>4567</v>
      </c>
    </row>
    <row r="718" spans="1:16" ht="36" x14ac:dyDescent="0.25">
      <c r="A718" s="13">
        <v>2021</v>
      </c>
      <c r="B718" s="14" t="s">
        <v>3035</v>
      </c>
      <c r="C718" s="14" t="s">
        <v>3036</v>
      </c>
      <c r="D718" s="14" t="s">
        <v>3037</v>
      </c>
      <c r="E718" s="16">
        <v>44425</v>
      </c>
      <c r="F718" s="13">
        <v>3722</v>
      </c>
      <c r="G718" s="16">
        <v>44482</v>
      </c>
      <c r="H718" s="13">
        <v>16</v>
      </c>
      <c r="I718" s="13" t="s">
        <v>150</v>
      </c>
      <c r="J718" s="15" t="s">
        <v>363</v>
      </c>
      <c r="K718" s="15" t="s">
        <v>3038</v>
      </c>
      <c r="L718" s="18">
        <v>9588029</v>
      </c>
      <c r="M718" s="19" t="s">
        <v>3039</v>
      </c>
      <c r="N718" s="20" t="s">
        <v>3787</v>
      </c>
      <c r="O718" s="14" t="s">
        <v>3787</v>
      </c>
      <c r="P718" s="21" t="s">
        <v>3787</v>
      </c>
    </row>
    <row r="719" spans="1:16" ht="36" x14ac:dyDescent="0.25">
      <c r="A719" s="13">
        <v>2021</v>
      </c>
      <c r="B719" s="14" t="s">
        <v>3040</v>
      </c>
      <c r="C719" s="14" t="s">
        <v>3041</v>
      </c>
      <c r="D719" s="14" t="s">
        <v>3042</v>
      </c>
      <c r="E719" s="16">
        <v>44391</v>
      </c>
      <c r="F719" s="13">
        <v>3723</v>
      </c>
      <c r="G719" s="16">
        <v>44482</v>
      </c>
      <c r="H719" s="13">
        <v>16</v>
      </c>
      <c r="I719" s="13" t="s">
        <v>150</v>
      </c>
      <c r="J719" s="15" t="s">
        <v>363</v>
      </c>
      <c r="K719" s="15" t="s">
        <v>3043</v>
      </c>
      <c r="L719" s="18">
        <v>12014874</v>
      </c>
      <c r="M719" s="19" t="s">
        <v>3044</v>
      </c>
      <c r="N719" s="20" t="s">
        <v>3787</v>
      </c>
      <c r="O719" s="14" t="s">
        <v>3787</v>
      </c>
      <c r="P719" s="21" t="s">
        <v>3787</v>
      </c>
    </row>
    <row r="720" spans="1:16" x14ac:dyDescent="0.25">
      <c r="A720" s="13">
        <v>2021</v>
      </c>
      <c r="B720" s="14" t="s">
        <v>3045</v>
      </c>
      <c r="C720" s="14" t="s">
        <v>3046</v>
      </c>
      <c r="D720" s="14" t="s">
        <v>3047</v>
      </c>
      <c r="E720" s="16">
        <v>44496</v>
      </c>
      <c r="F720" s="13">
        <v>3752</v>
      </c>
      <c r="G720" s="16">
        <v>44484</v>
      </c>
      <c r="H720" s="13">
        <v>1</v>
      </c>
      <c r="I720" s="13" t="s">
        <v>157</v>
      </c>
      <c r="J720" s="15" t="s">
        <v>2882</v>
      </c>
      <c r="K720" s="15" t="s">
        <v>2883</v>
      </c>
      <c r="L720" s="18">
        <v>4455847</v>
      </c>
      <c r="M720" s="19" t="s">
        <v>3048</v>
      </c>
      <c r="N720" s="20" t="s">
        <v>4745</v>
      </c>
      <c r="O720" s="14" t="s">
        <v>4746</v>
      </c>
      <c r="P720" s="21" t="s">
        <v>4747</v>
      </c>
    </row>
    <row r="721" spans="1:16" ht="24" x14ac:dyDescent="0.25">
      <c r="A721" s="13">
        <v>2021</v>
      </c>
      <c r="B721" s="14" t="s">
        <v>3049</v>
      </c>
      <c r="C721" s="14" t="s">
        <v>3050</v>
      </c>
      <c r="D721" s="14" t="s">
        <v>3051</v>
      </c>
      <c r="E721" s="16">
        <v>44510</v>
      </c>
      <c r="F721" s="13">
        <v>3754</v>
      </c>
      <c r="G721" s="16">
        <v>44484</v>
      </c>
      <c r="H721" s="13">
        <v>2</v>
      </c>
      <c r="I721" s="13" t="s">
        <v>157</v>
      </c>
      <c r="J721" s="15" t="s">
        <v>3052</v>
      </c>
      <c r="K721" s="15" t="s">
        <v>3053</v>
      </c>
      <c r="L721" s="18">
        <v>3341885</v>
      </c>
      <c r="M721" s="19" t="s">
        <v>2639</v>
      </c>
      <c r="N721" s="20">
        <v>3341885</v>
      </c>
      <c r="O721" s="14" t="s">
        <v>4748</v>
      </c>
      <c r="P721" s="21" t="s">
        <v>4749</v>
      </c>
    </row>
    <row r="722" spans="1:16" ht="24" x14ac:dyDescent="0.25">
      <c r="A722" s="13">
        <v>2021</v>
      </c>
      <c r="B722" s="14" t="s">
        <v>3054</v>
      </c>
      <c r="C722" s="14" t="s">
        <v>3055</v>
      </c>
      <c r="D722" s="14" t="s">
        <v>3056</v>
      </c>
      <c r="E722" s="16">
        <v>44454</v>
      </c>
      <c r="F722" s="13">
        <v>3825</v>
      </c>
      <c r="G722" s="16">
        <v>44490</v>
      </c>
      <c r="H722" s="13">
        <v>1</v>
      </c>
      <c r="I722" s="13" t="s">
        <v>157</v>
      </c>
      <c r="J722" s="15" t="s">
        <v>2517</v>
      </c>
      <c r="K722" s="15" t="s">
        <v>3057</v>
      </c>
      <c r="L722" s="18">
        <v>3341885</v>
      </c>
      <c r="M722" s="19" t="s">
        <v>2639</v>
      </c>
      <c r="N722" s="20" t="s">
        <v>4338</v>
      </c>
      <c r="O722" s="14" t="s">
        <v>4750</v>
      </c>
      <c r="P722" s="21" t="s">
        <v>4751</v>
      </c>
    </row>
    <row r="723" spans="1:16" ht="36" x14ac:dyDescent="0.25">
      <c r="A723" s="13">
        <v>2021</v>
      </c>
      <c r="B723" s="14" t="s">
        <v>3058</v>
      </c>
      <c r="C723" s="14" t="s">
        <v>3059</v>
      </c>
      <c r="D723" s="14" t="s">
        <v>3060</v>
      </c>
      <c r="E723" s="16">
        <v>44540</v>
      </c>
      <c r="F723" s="13">
        <v>3826</v>
      </c>
      <c r="G723" s="16">
        <v>44490</v>
      </c>
      <c r="H723" s="13">
        <v>12</v>
      </c>
      <c r="I723" s="13" t="s">
        <v>157</v>
      </c>
      <c r="J723" s="15" t="s">
        <v>3061</v>
      </c>
      <c r="K723" s="15" t="s">
        <v>3062</v>
      </c>
      <c r="L723" s="18">
        <v>18817999</v>
      </c>
      <c r="M723" s="19" t="s">
        <v>3063</v>
      </c>
      <c r="N723" s="20" t="s">
        <v>4752</v>
      </c>
      <c r="O723" s="14" t="s">
        <v>4753</v>
      </c>
      <c r="P723" s="21" t="s">
        <v>4754</v>
      </c>
    </row>
    <row r="724" spans="1:16" ht="60" x14ac:dyDescent="0.25">
      <c r="A724" s="13">
        <v>2021</v>
      </c>
      <c r="B724" s="14" t="s">
        <v>3064</v>
      </c>
      <c r="C724" s="14" t="s">
        <v>3065</v>
      </c>
      <c r="D724" s="14" t="s">
        <v>3066</v>
      </c>
      <c r="E724" s="16">
        <v>44404</v>
      </c>
      <c r="F724" s="13">
        <v>3827</v>
      </c>
      <c r="G724" s="16">
        <v>44490</v>
      </c>
      <c r="H724" s="13">
        <v>8</v>
      </c>
      <c r="I724" s="13" t="s">
        <v>157</v>
      </c>
      <c r="J724" s="15" t="s">
        <v>3067</v>
      </c>
      <c r="K724" s="15" t="s">
        <v>3068</v>
      </c>
      <c r="L724" s="18">
        <v>12850346</v>
      </c>
      <c r="M724" s="19" t="s">
        <v>3069</v>
      </c>
      <c r="N724" s="20">
        <v>12850346</v>
      </c>
      <c r="O724" s="14" t="s">
        <v>4755</v>
      </c>
      <c r="P724" s="21" t="s">
        <v>4756</v>
      </c>
    </row>
    <row r="725" spans="1:16" x14ac:dyDescent="0.25">
      <c r="A725" s="13">
        <v>2021</v>
      </c>
      <c r="B725" s="14" t="s">
        <v>3070</v>
      </c>
      <c r="C725" s="14" t="s">
        <v>3071</v>
      </c>
      <c r="D725" s="14" t="s">
        <v>3072</v>
      </c>
      <c r="E725" s="16">
        <v>44454</v>
      </c>
      <c r="F725" s="13">
        <v>3828</v>
      </c>
      <c r="G725" s="16">
        <v>44490</v>
      </c>
      <c r="H725" s="13">
        <v>1</v>
      </c>
      <c r="I725" s="13" t="s">
        <v>157</v>
      </c>
      <c r="J725" s="15" t="s">
        <v>3073</v>
      </c>
      <c r="K725" s="15" t="s">
        <v>3074</v>
      </c>
      <c r="L725" s="18">
        <v>62938847</v>
      </c>
      <c r="M725" s="19" t="s">
        <v>3075</v>
      </c>
      <c r="N725" s="20" t="s">
        <v>4757</v>
      </c>
      <c r="O725" s="14" t="s">
        <v>4758</v>
      </c>
      <c r="P725" s="21" t="s">
        <v>4266</v>
      </c>
    </row>
    <row r="726" spans="1:16" ht="36" x14ac:dyDescent="0.25">
      <c r="A726" s="13">
        <v>2021</v>
      </c>
      <c r="B726" s="14" t="s">
        <v>3076</v>
      </c>
      <c r="C726" s="14" t="s">
        <v>3077</v>
      </c>
      <c r="D726" s="14" t="s">
        <v>3078</v>
      </c>
      <c r="E726" s="16">
        <v>44456</v>
      </c>
      <c r="F726" s="13">
        <v>3833</v>
      </c>
      <c r="G726" s="16">
        <v>44490</v>
      </c>
      <c r="H726" s="13">
        <v>16</v>
      </c>
      <c r="I726" s="13" t="s">
        <v>157</v>
      </c>
      <c r="J726" s="15" t="s">
        <v>3079</v>
      </c>
      <c r="K726" s="13" t="s">
        <v>3080</v>
      </c>
      <c r="L726" s="18">
        <v>1929541</v>
      </c>
      <c r="M726" s="19" t="s">
        <v>1540</v>
      </c>
      <c r="N726" s="20" t="s">
        <v>4759</v>
      </c>
      <c r="O726" s="14" t="s">
        <v>4760</v>
      </c>
      <c r="P726" s="21" t="s">
        <v>4625</v>
      </c>
    </row>
    <row r="727" spans="1:16" ht="36" x14ac:dyDescent="0.25">
      <c r="A727" s="13">
        <v>2021</v>
      </c>
      <c r="B727" s="14" t="s">
        <v>3081</v>
      </c>
      <c r="C727" s="14" t="s">
        <v>3041</v>
      </c>
      <c r="D727" s="14" t="s">
        <v>3082</v>
      </c>
      <c r="E727" s="16">
        <v>44391</v>
      </c>
      <c r="F727" s="13">
        <v>3834</v>
      </c>
      <c r="G727" s="16">
        <v>44490</v>
      </c>
      <c r="H727" s="13">
        <v>16</v>
      </c>
      <c r="I727" s="13" t="s">
        <v>150</v>
      </c>
      <c r="J727" s="15" t="s">
        <v>363</v>
      </c>
      <c r="K727" s="15" t="s">
        <v>3083</v>
      </c>
      <c r="L727" s="18">
        <v>17684145</v>
      </c>
      <c r="M727" s="19" t="s">
        <v>3084</v>
      </c>
      <c r="N727" s="20" t="s">
        <v>3787</v>
      </c>
      <c r="O727" s="14" t="s">
        <v>3787</v>
      </c>
      <c r="P727" s="21" t="s">
        <v>3787</v>
      </c>
    </row>
    <row r="728" spans="1:16" ht="36" x14ac:dyDescent="0.25">
      <c r="A728" s="13">
        <v>2021</v>
      </c>
      <c r="B728" s="14" t="s">
        <v>3085</v>
      </c>
      <c r="C728" s="14" t="s">
        <v>3086</v>
      </c>
      <c r="D728" s="14" t="s">
        <v>3087</v>
      </c>
      <c r="E728" s="16">
        <v>44463</v>
      </c>
      <c r="F728" s="13">
        <v>3980</v>
      </c>
      <c r="G728" s="16">
        <v>44496</v>
      </c>
      <c r="H728" s="13">
        <v>19</v>
      </c>
      <c r="I728" s="13" t="s">
        <v>157</v>
      </c>
      <c r="J728" s="15" t="s">
        <v>3088</v>
      </c>
      <c r="K728" s="15" t="s">
        <v>3089</v>
      </c>
      <c r="L728" s="18">
        <v>595804</v>
      </c>
      <c r="M728" s="19" t="s">
        <v>2155</v>
      </c>
      <c r="N728" s="20">
        <v>595804</v>
      </c>
      <c r="O728" s="14" t="s">
        <v>4761</v>
      </c>
      <c r="P728" s="21" t="s">
        <v>4612</v>
      </c>
    </row>
    <row r="729" spans="1:16" ht="72" x14ac:dyDescent="0.25">
      <c r="A729" s="13">
        <v>2021</v>
      </c>
      <c r="B729" s="14" t="s">
        <v>3090</v>
      </c>
      <c r="C729" s="14" t="s">
        <v>3091</v>
      </c>
      <c r="D729" s="14" t="s">
        <v>3092</v>
      </c>
      <c r="E729" s="16">
        <v>44466</v>
      </c>
      <c r="F729" s="13">
        <v>3981</v>
      </c>
      <c r="G729" s="16">
        <v>44496</v>
      </c>
      <c r="H729" s="13">
        <v>19</v>
      </c>
      <c r="I729" s="13" t="s">
        <v>157</v>
      </c>
      <c r="J729" s="15" t="s">
        <v>3093</v>
      </c>
      <c r="K729" s="15" t="s">
        <v>3094</v>
      </c>
      <c r="L729" s="18">
        <v>1740633</v>
      </c>
      <c r="M729" s="19" t="s">
        <v>2220</v>
      </c>
      <c r="N729" s="20" t="s">
        <v>4762</v>
      </c>
      <c r="O729" s="14" t="s">
        <v>4763</v>
      </c>
      <c r="P729" s="21" t="s">
        <v>4764</v>
      </c>
    </row>
    <row r="730" spans="1:16" ht="60" x14ac:dyDescent="0.25">
      <c r="A730" s="13">
        <v>2021</v>
      </c>
      <c r="B730" s="14" t="s">
        <v>3095</v>
      </c>
      <c r="C730" s="14" t="s">
        <v>3096</v>
      </c>
      <c r="D730" s="14" t="s">
        <v>3097</v>
      </c>
      <c r="E730" s="16">
        <v>44387</v>
      </c>
      <c r="F730" s="13">
        <v>4070</v>
      </c>
      <c r="G730" s="16">
        <v>44238</v>
      </c>
      <c r="H730" s="13">
        <v>1</v>
      </c>
      <c r="I730" s="13" t="s">
        <v>157</v>
      </c>
      <c r="J730" s="15" t="s">
        <v>3098</v>
      </c>
      <c r="K730" s="15" t="s">
        <v>3099</v>
      </c>
      <c r="L730" s="18">
        <v>2979020</v>
      </c>
      <c r="M730" s="19" t="s">
        <v>3100</v>
      </c>
      <c r="N730" s="20">
        <v>3053462</v>
      </c>
      <c r="O730" s="14" t="s">
        <v>4765</v>
      </c>
      <c r="P730" s="21" t="s">
        <v>4766</v>
      </c>
    </row>
    <row r="731" spans="1:16" x14ac:dyDescent="0.25">
      <c r="A731" s="13">
        <v>2021</v>
      </c>
      <c r="B731" s="14" t="s">
        <v>3101</v>
      </c>
      <c r="C731" s="14" t="s">
        <v>3102</v>
      </c>
      <c r="D731" s="14" t="s">
        <v>3103</v>
      </c>
      <c r="E731" s="16">
        <v>44495</v>
      </c>
      <c r="F731" s="13">
        <v>4074</v>
      </c>
      <c r="G731" s="16">
        <v>44238</v>
      </c>
      <c r="H731" s="13">
        <v>2</v>
      </c>
      <c r="I731" s="13" t="s">
        <v>157</v>
      </c>
      <c r="J731" s="15" t="s">
        <v>3104</v>
      </c>
      <c r="K731" s="15" t="s">
        <v>3105</v>
      </c>
      <c r="L731" s="18">
        <v>4555308</v>
      </c>
      <c r="M731" s="19" t="s">
        <v>3106</v>
      </c>
      <c r="N731" s="20" t="s">
        <v>4767</v>
      </c>
      <c r="O731" s="14" t="s">
        <v>4768</v>
      </c>
      <c r="P731" s="21" t="s">
        <v>4640</v>
      </c>
    </row>
    <row r="732" spans="1:16" ht="36" x14ac:dyDescent="0.25">
      <c r="A732" s="13">
        <v>2021</v>
      </c>
      <c r="B732" s="14" t="s">
        <v>3107</v>
      </c>
      <c r="C732" s="14" t="s">
        <v>3108</v>
      </c>
      <c r="D732" s="14" t="s">
        <v>3109</v>
      </c>
      <c r="E732" s="16">
        <v>44540</v>
      </c>
      <c r="F732" s="13">
        <v>4076</v>
      </c>
      <c r="G732" s="16">
        <v>44238</v>
      </c>
      <c r="H732" s="13">
        <v>10</v>
      </c>
      <c r="I732" s="13" t="s">
        <v>150</v>
      </c>
      <c r="J732" s="15" t="s">
        <v>363</v>
      </c>
      <c r="K732" s="15" t="s">
        <v>3110</v>
      </c>
      <c r="L732" s="18">
        <v>4382045</v>
      </c>
      <c r="M732" s="19" t="s">
        <v>3111</v>
      </c>
      <c r="N732" s="20" t="s">
        <v>3787</v>
      </c>
      <c r="O732" s="14" t="s">
        <v>3787</v>
      </c>
      <c r="P732" s="21" t="s">
        <v>3787</v>
      </c>
    </row>
    <row r="733" spans="1:16" ht="36" x14ac:dyDescent="0.25">
      <c r="A733" s="13">
        <v>2021</v>
      </c>
      <c r="B733" s="14" t="s">
        <v>3112</v>
      </c>
      <c r="C733" s="14" t="s">
        <v>3113</v>
      </c>
      <c r="D733" s="14" t="s">
        <v>3114</v>
      </c>
      <c r="E733" s="16">
        <v>44421</v>
      </c>
      <c r="F733" s="13">
        <v>4121</v>
      </c>
      <c r="G733" s="16">
        <v>44238</v>
      </c>
      <c r="H733" s="13">
        <v>17</v>
      </c>
      <c r="I733" s="13" t="s">
        <v>157</v>
      </c>
      <c r="J733" s="15" t="s">
        <v>3115</v>
      </c>
      <c r="K733" s="15" t="s">
        <v>3116</v>
      </c>
      <c r="L733" s="18">
        <v>5112386</v>
      </c>
      <c r="M733" s="19" t="s">
        <v>2521</v>
      </c>
      <c r="N733" s="20" t="s">
        <v>3787</v>
      </c>
      <c r="O733" s="14" t="s">
        <v>3787</v>
      </c>
      <c r="P733" s="21" t="s">
        <v>3787</v>
      </c>
    </row>
    <row r="734" spans="1:16" ht="60" x14ac:dyDescent="0.25">
      <c r="A734" s="13">
        <v>2021</v>
      </c>
      <c r="B734" s="14" t="s">
        <v>3117</v>
      </c>
      <c r="C734" s="14" t="s">
        <v>3118</v>
      </c>
      <c r="D734" s="14" t="s">
        <v>3119</v>
      </c>
      <c r="E734" s="16">
        <v>44491</v>
      </c>
      <c r="F734" s="13">
        <v>4122</v>
      </c>
      <c r="G734" s="16">
        <v>44238</v>
      </c>
      <c r="H734" s="13">
        <v>12</v>
      </c>
      <c r="I734" s="13" t="s">
        <v>157</v>
      </c>
      <c r="J734" s="15" t="s">
        <v>3120</v>
      </c>
      <c r="K734" s="15" t="s">
        <v>3121</v>
      </c>
      <c r="L734" s="18">
        <v>97690973</v>
      </c>
      <c r="M734" s="19" t="s">
        <v>3122</v>
      </c>
      <c r="N734" s="20" t="s">
        <v>4769</v>
      </c>
      <c r="O734" s="14" t="s">
        <v>4770</v>
      </c>
      <c r="P734" s="21" t="s">
        <v>4728</v>
      </c>
    </row>
    <row r="735" spans="1:16" ht="36" x14ac:dyDescent="0.25">
      <c r="A735" s="13">
        <v>2021</v>
      </c>
      <c r="B735" s="14" t="s">
        <v>3123</v>
      </c>
      <c r="C735" s="14" t="s">
        <v>3124</v>
      </c>
      <c r="D735" s="14" t="s">
        <v>3125</v>
      </c>
      <c r="E735" s="16">
        <v>44484</v>
      </c>
      <c r="F735" s="13">
        <v>4186</v>
      </c>
      <c r="G735" s="16">
        <v>44297</v>
      </c>
      <c r="H735" s="13">
        <v>11</v>
      </c>
      <c r="I735" s="13" t="s">
        <v>150</v>
      </c>
      <c r="J735" s="15" t="s">
        <v>363</v>
      </c>
      <c r="K735" s="15" t="s">
        <v>3126</v>
      </c>
      <c r="L735" s="18">
        <v>305802432</v>
      </c>
      <c r="M735" s="19" t="s">
        <v>3127</v>
      </c>
      <c r="N735" s="20" t="s">
        <v>3787</v>
      </c>
      <c r="O735" s="14" t="s">
        <v>3787</v>
      </c>
      <c r="P735" s="21" t="s">
        <v>3787</v>
      </c>
    </row>
    <row r="736" spans="1:16" ht="36" x14ac:dyDescent="0.25">
      <c r="A736" s="13">
        <v>2021</v>
      </c>
      <c r="B736" s="14" t="s">
        <v>3128</v>
      </c>
      <c r="C736" s="14" t="s">
        <v>3129</v>
      </c>
      <c r="D736" s="14" t="s">
        <v>3130</v>
      </c>
      <c r="E736" s="16">
        <v>44496</v>
      </c>
      <c r="F736" s="13">
        <v>4188</v>
      </c>
      <c r="G736" s="16">
        <v>44297</v>
      </c>
      <c r="H736" s="13">
        <v>8</v>
      </c>
      <c r="I736" s="13" t="s">
        <v>157</v>
      </c>
      <c r="J736" s="15" t="s">
        <v>151</v>
      </c>
      <c r="K736" s="13" t="s">
        <v>803</v>
      </c>
      <c r="L736" s="18">
        <v>22398591</v>
      </c>
      <c r="M736" s="19" t="s">
        <v>3131</v>
      </c>
      <c r="N736" s="20" t="s">
        <v>4771</v>
      </c>
      <c r="O736" s="14" t="s">
        <v>4772</v>
      </c>
      <c r="P736" s="21" t="s">
        <v>4190</v>
      </c>
    </row>
    <row r="737" spans="1:16" ht="24" x14ac:dyDescent="0.25">
      <c r="A737" s="13">
        <v>2021</v>
      </c>
      <c r="B737" s="14" t="s">
        <v>3132</v>
      </c>
      <c r="C737" s="14" t="s">
        <v>3133</v>
      </c>
      <c r="D737" s="14" t="s">
        <v>3134</v>
      </c>
      <c r="E737" s="16">
        <v>44496</v>
      </c>
      <c r="F737" s="13">
        <v>4189</v>
      </c>
      <c r="G737" s="16">
        <v>44297</v>
      </c>
      <c r="H737" s="13">
        <v>6</v>
      </c>
      <c r="I737" s="13" t="s">
        <v>157</v>
      </c>
      <c r="J737" s="15" t="s">
        <v>2517</v>
      </c>
      <c r="K737" s="15" t="s">
        <v>3135</v>
      </c>
      <c r="L737" s="18">
        <v>5728946</v>
      </c>
      <c r="M737" s="19" t="s">
        <v>1097</v>
      </c>
      <c r="N737" s="20" t="s">
        <v>4773</v>
      </c>
      <c r="O737" s="14" t="s">
        <v>4774</v>
      </c>
      <c r="P737" s="21" t="s">
        <v>4751</v>
      </c>
    </row>
    <row r="738" spans="1:16" ht="24" x14ac:dyDescent="0.25">
      <c r="A738" s="13">
        <v>2021</v>
      </c>
      <c r="B738" s="14" t="s">
        <v>3136</v>
      </c>
      <c r="C738" s="14" t="s">
        <v>3137</v>
      </c>
      <c r="D738" s="14" t="s">
        <v>3138</v>
      </c>
      <c r="E738" s="16">
        <v>44517</v>
      </c>
      <c r="F738" s="13">
        <v>4333</v>
      </c>
      <c r="G738" s="16">
        <v>44518</v>
      </c>
      <c r="H738" s="13">
        <v>19</v>
      </c>
      <c r="I738" s="13" t="s">
        <v>157</v>
      </c>
      <c r="J738" s="15" t="s">
        <v>3139</v>
      </c>
      <c r="K738" s="13" t="s">
        <v>3140</v>
      </c>
      <c r="L738" s="18">
        <v>29002793</v>
      </c>
      <c r="M738" s="19" t="s">
        <v>3141</v>
      </c>
      <c r="N738" s="20" t="s">
        <v>4775</v>
      </c>
      <c r="O738" s="14" t="s">
        <v>4776</v>
      </c>
      <c r="P738" s="21" t="s">
        <v>4747</v>
      </c>
    </row>
    <row r="739" spans="1:16" ht="72" x14ac:dyDescent="0.25">
      <c r="A739" s="13">
        <v>2021</v>
      </c>
      <c r="B739" s="14" t="s">
        <v>3142</v>
      </c>
      <c r="C739" s="14" t="s">
        <v>3143</v>
      </c>
      <c r="D739" s="14" t="s">
        <v>3144</v>
      </c>
      <c r="E739" s="16">
        <v>44419</v>
      </c>
      <c r="F739" s="13">
        <v>4334</v>
      </c>
      <c r="G739" s="16">
        <v>44518</v>
      </c>
      <c r="H739" s="13">
        <v>11</v>
      </c>
      <c r="I739" s="13" t="s">
        <v>157</v>
      </c>
      <c r="J739" s="15" t="s">
        <v>3145</v>
      </c>
      <c r="K739" s="13" t="s">
        <v>3146</v>
      </c>
      <c r="L739" s="18">
        <v>5132180</v>
      </c>
      <c r="M739" s="19" t="s">
        <v>3147</v>
      </c>
      <c r="N739" s="20" t="s">
        <v>4777</v>
      </c>
      <c r="O739" s="14" t="s">
        <v>4778</v>
      </c>
      <c r="P739" s="21" t="s">
        <v>4216</v>
      </c>
    </row>
    <row r="740" spans="1:16" ht="36" x14ac:dyDescent="0.25">
      <c r="A740" s="13">
        <v>2021</v>
      </c>
      <c r="B740" s="14" t="s">
        <v>3148</v>
      </c>
      <c r="C740" s="14" t="s">
        <v>3149</v>
      </c>
      <c r="D740" s="14" t="s">
        <v>3150</v>
      </c>
      <c r="E740" s="16">
        <v>44496</v>
      </c>
      <c r="F740" s="13">
        <v>4335</v>
      </c>
      <c r="G740" s="16">
        <v>44518</v>
      </c>
      <c r="H740" s="13">
        <v>11</v>
      </c>
      <c r="I740" s="13" t="s">
        <v>157</v>
      </c>
      <c r="J740" s="15" t="s">
        <v>3151</v>
      </c>
      <c r="K740" s="15" t="s">
        <v>3152</v>
      </c>
      <c r="L740" s="18">
        <v>1909217</v>
      </c>
      <c r="M740" s="19" t="s">
        <v>13</v>
      </c>
      <c r="N740" s="20" t="s">
        <v>4779</v>
      </c>
      <c r="O740" s="14" t="s">
        <v>4780</v>
      </c>
      <c r="P740" s="21" t="s">
        <v>4781</v>
      </c>
    </row>
    <row r="741" spans="1:16" ht="36" x14ac:dyDescent="0.25">
      <c r="A741" s="13">
        <v>2021</v>
      </c>
      <c r="B741" s="14" t="s">
        <v>3153</v>
      </c>
      <c r="C741" s="14" t="s">
        <v>3154</v>
      </c>
      <c r="D741" s="14" t="s">
        <v>3155</v>
      </c>
      <c r="E741" s="16">
        <v>44261</v>
      </c>
      <c r="F741" s="13">
        <v>4336</v>
      </c>
      <c r="G741" s="16">
        <v>44518</v>
      </c>
      <c r="H741" s="13">
        <v>18</v>
      </c>
      <c r="I741" s="13" t="s">
        <v>157</v>
      </c>
      <c r="J741" s="15" t="s">
        <v>151</v>
      </c>
      <c r="K741" s="15" t="s">
        <v>3156</v>
      </c>
      <c r="L741" s="18">
        <v>4170267</v>
      </c>
      <c r="M741" s="19" t="s">
        <v>2487</v>
      </c>
      <c r="N741" s="20" t="s">
        <v>4782</v>
      </c>
      <c r="O741" s="14" t="s">
        <v>4783</v>
      </c>
      <c r="P741" s="21" t="s">
        <v>4784</v>
      </c>
    </row>
    <row r="742" spans="1:16" ht="36" x14ac:dyDescent="0.25">
      <c r="A742" s="13">
        <v>2021</v>
      </c>
      <c r="B742" s="14" t="s">
        <v>3157</v>
      </c>
      <c r="C742" s="14" t="s">
        <v>3158</v>
      </c>
      <c r="D742" s="14" t="s">
        <v>3159</v>
      </c>
      <c r="E742" s="16">
        <v>44496</v>
      </c>
      <c r="F742" s="13">
        <v>4337</v>
      </c>
      <c r="G742" s="16">
        <v>44518</v>
      </c>
      <c r="H742" s="13">
        <v>14</v>
      </c>
      <c r="I742" s="13" t="s">
        <v>157</v>
      </c>
      <c r="J742" s="15" t="s">
        <v>3160</v>
      </c>
      <c r="K742" s="15" t="s">
        <v>3161</v>
      </c>
      <c r="L742" s="18">
        <v>9878821</v>
      </c>
      <c r="M742" s="19" t="s">
        <v>3162</v>
      </c>
      <c r="N742" s="20" t="s">
        <v>3787</v>
      </c>
      <c r="O742" s="14" t="s">
        <v>3787</v>
      </c>
      <c r="P742" s="21" t="s">
        <v>3787</v>
      </c>
    </row>
    <row r="743" spans="1:16" ht="36" x14ac:dyDescent="0.25">
      <c r="A743" s="13">
        <v>2021</v>
      </c>
      <c r="B743" s="14" t="s">
        <v>3163</v>
      </c>
      <c r="C743" s="14" t="s">
        <v>3164</v>
      </c>
      <c r="D743" s="14" t="s">
        <v>3165</v>
      </c>
      <c r="E743" s="16">
        <v>44517</v>
      </c>
      <c r="F743" s="13">
        <v>4343</v>
      </c>
      <c r="G743" s="16">
        <v>44518</v>
      </c>
      <c r="H743" s="13">
        <v>8</v>
      </c>
      <c r="I743" s="13" t="s">
        <v>157</v>
      </c>
      <c r="J743" s="15" t="s">
        <v>3166</v>
      </c>
      <c r="K743" s="13" t="s">
        <v>3167</v>
      </c>
      <c r="L743" s="18">
        <v>27868939</v>
      </c>
      <c r="M743" s="19" t="s">
        <v>3168</v>
      </c>
      <c r="N743" s="20" t="s">
        <v>4785</v>
      </c>
      <c r="O743" s="14" t="s">
        <v>4786</v>
      </c>
      <c r="P743" s="21" t="s">
        <v>4787</v>
      </c>
    </row>
    <row r="744" spans="1:16" ht="36" x14ac:dyDescent="0.25">
      <c r="A744" s="13">
        <v>2021</v>
      </c>
      <c r="B744" s="14" t="s">
        <v>3169</v>
      </c>
      <c r="C744" s="14" t="s">
        <v>3170</v>
      </c>
      <c r="D744" s="14" t="s">
        <v>3171</v>
      </c>
      <c r="E744" s="16">
        <v>44297</v>
      </c>
      <c r="F744" s="13">
        <v>4382</v>
      </c>
      <c r="G744" s="16">
        <v>44521</v>
      </c>
      <c r="H744" s="13">
        <v>10</v>
      </c>
      <c r="I744" s="13" t="s">
        <v>157</v>
      </c>
      <c r="J744" s="15" t="s">
        <v>3172</v>
      </c>
      <c r="K744" s="15" t="s">
        <v>3173</v>
      </c>
      <c r="L744" s="18">
        <v>56063271</v>
      </c>
      <c r="M744" s="19" t="s">
        <v>3174</v>
      </c>
      <c r="N744" s="20" t="s">
        <v>4788</v>
      </c>
      <c r="O744" s="14" t="s">
        <v>4789</v>
      </c>
      <c r="P744" s="21" t="s">
        <v>4790</v>
      </c>
    </row>
    <row r="745" spans="1:16" ht="36" x14ac:dyDescent="0.25">
      <c r="A745" s="13">
        <v>2021</v>
      </c>
      <c r="B745" s="14" t="s">
        <v>3175</v>
      </c>
      <c r="C745" s="14" t="s">
        <v>3176</v>
      </c>
      <c r="D745" s="14" t="s">
        <v>3177</v>
      </c>
      <c r="E745" s="16">
        <v>44519</v>
      </c>
      <c r="F745" s="13">
        <v>4453</v>
      </c>
      <c r="G745" s="16">
        <v>44523</v>
      </c>
      <c r="H745" s="13">
        <v>12</v>
      </c>
      <c r="I745" s="13" t="s">
        <v>157</v>
      </c>
      <c r="J745" s="15" t="s">
        <v>2093</v>
      </c>
      <c r="K745" s="15" t="s">
        <v>3178</v>
      </c>
      <c r="L745" s="18">
        <v>676334</v>
      </c>
      <c r="M745" s="19" t="s">
        <v>1246</v>
      </c>
      <c r="N745" s="20" t="s">
        <v>4254</v>
      </c>
      <c r="O745" s="14" t="s">
        <v>4791</v>
      </c>
      <c r="P745" s="21" t="s">
        <v>4792</v>
      </c>
    </row>
    <row r="746" spans="1:16" ht="36" x14ac:dyDescent="0.25">
      <c r="A746" s="13">
        <v>2021</v>
      </c>
      <c r="B746" s="14" t="s">
        <v>3179</v>
      </c>
      <c r="C746" s="14" t="s">
        <v>3180</v>
      </c>
      <c r="D746" s="14" t="s">
        <v>3181</v>
      </c>
      <c r="E746" s="16">
        <v>44511</v>
      </c>
      <c r="F746" s="13">
        <v>4469</v>
      </c>
      <c r="G746" s="16">
        <v>44524</v>
      </c>
      <c r="H746" s="13">
        <v>19</v>
      </c>
      <c r="I746" s="13" t="s">
        <v>157</v>
      </c>
      <c r="J746" s="15" t="s">
        <v>151</v>
      </c>
      <c r="K746" s="15" t="s">
        <v>3182</v>
      </c>
      <c r="L746" s="18">
        <v>26496379</v>
      </c>
      <c r="M746" s="19" t="s">
        <v>3183</v>
      </c>
      <c r="N746" s="20" t="s">
        <v>4793</v>
      </c>
      <c r="O746" s="14" t="s">
        <v>4794</v>
      </c>
      <c r="P746" s="21" t="s">
        <v>4795</v>
      </c>
    </row>
    <row r="747" spans="1:16" ht="60" x14ac:dyDescent="0.25">
      <c r="A747" s="13">
        <v>2021</v>
      </c>
      <c r="B747" s="14" t="s">
        <v>3184</v>
      </c>
      <c r="C747" s="14" t="s">
        <v>3185</v>
      </c>
      <c r="D747" s="14" t="s">
        <v>3186</v>
      </c>
      <c r="E747" s="16">
        <v>44238</v>
      </c>
      <c r="F747" s="13">
        <v>4685</v>
      </c>
      <c r="G747" s="16">
        <v>44530</v>
      </c>
      <c r="H747" s="13">
        <v>11</v>
      </c>
      <c r="I747" s="13" t="s">
        <v>157</v>
      </c>
      <c r="J747" s="15" t="s">
        <v>3187</v>
      </c>
      <c r="K747" s="15" t="s">
        <v>3188</v>
      </c>
      <c r="L747" s="18">
        <v>28387196</v>
      </c>
      <c r="M747" s="19" t="s">
        <v>3189</v>
      </c>
      <c r="N747" s="20" t="s">
        <v>3787</v>
      </c>
      <c r="O747" s="14" t="s">
        <v>3787</v>
      </c>
      <c r="P747" s="21" t="s">
        <v>3787</v>
      </c>
    </row>
    <row r="748" spans="1:16" ht="36" x14ac:dyDescent="0.25">
      <c r="A748" s="13">
        <v>2021</v>
      </c>
      <c r="B748" s="14" t="s">
        <v>3190</v>
      </c>
      <c r="C748" s="14" t="s">
        <v>3191</v>
      </c>
      <c r="D748" s="14" t="s">
        <v>3192</v>
      </c>
      <c r="E748" s="16">
        <v>44491</v>
      </c>
      <c r="F748" s="13">
        <v>4686</v>
      </c>
      <c r="G748" s="16">
        <v>44530</v>
      </c>
      <c r="H748" s="13">
        <v>11</v>
      </c>
      <c r="I748" s="13" t="s">
        <v>157</v>
      </c>
      <c r="J748" s="15" t="s">
        <v>3193</v>
      </c>
      <c r="K748" s="15" t="s">
        <v>3194</v>
      </c>
      <c r="L748" s="18">
        <v>10205552</v>
      </c>
      <c r="M748" s="19" t="s">
        <v>3195</v>
      </c>
      <c r="N748" s="20" t="s">
        <v>3787</v>
      </c>
      <c r="O748" s="14" t="s">
        <v>3787</v>
      </c>
      <c r="P748" s="21" t="s">
        <v>3787</v>
      </c>
    </row>
    <row r="749" spans="1:16" ht="36" x14ac:dyDescent="0.25">
      <c r="A749" s="13">
        <v>2021</v>
      </c>
      <c r="B749" s="14" t="s">
        <v>3196</v>
      </c>
      <c r="C749" s="14" t="s">
        <v>3197</v>
      </c>
      <c r="D749" s="14" t="s">
        <v>3198</v>
      </c>
      <c r="E749" s="16">
        <v>44529</v>
      </c>
      <c r="F749" s="13">
        <v>4691</v>
      </c>
      <c r="G749" s="16">
        <v>44530</v>
      </c>
      <c r="H749" s="13">
        <v>1</v>
      </c>
      <c r="I749" s="13" t="s">
        <v>157</v>
      </c>
      <c r="J749" s="15" t="s">
        <v>3199</v>
      </c>
      <c r="K749" s="13" t="s">
        <v>3200</v>
      </c>
      <c r="L749" s="18">
        <v>104492409</v>
      </c>
      <c r="M749" s="19" t="s">
        <v>3201</v>
      </c>
      <c r="N749" s="20" t="s">
        <v>4796</v>
      </c>
      <c r="O749" s="14" t="s">
        <v>4797</v>
      </c>
      <c r="P749" s="21" t="s">
        <v>4798</v>
      </c>
    </row>
    <row r="750" spans="1:16" ht="36" x14ac:dyDescent="0.25">
      <c r="A750" s="13">
        <v>2021</v>
      </c>
      <c r="B750" s="14" t="s">
        <v>3202</v>
      </c>
      <c r="C750" s="14" t="s">
        <v>3197</v>
      </c>
      <c r="D750" s="14" t="s">
        <v>3203</v>
      </c>
      <c r="E750" s="16">
        <v>44529</v>
      </c>
      <c r="F750" s="13">
        <v>4692</v>
      </c>
      <c r="G750" s="16">
        <v>44530</v>
      </c>
      <c r="H750" s="13">
        <v>1</v>
      </c>
      <c r="I750" s="13" t="s">
        <v>157</v>
      </c>
      <c r="J750" s="15" t="s">
        <v>3199</v>
      </c>
      <c r="K750" s="13" t="s">
        <v>3200</v>
      </c>
      <c r="L750" s="18">
        <v>23351600</v>
      </c>
      <c r="M750" s="19" t="s">
        <v>3204</v>
      </c>
      <c r="N750" s="20" t="s">
        <v>4799</v>
      </c>
      <c r="O750" s="14" t="s">
        <v>4800</v>
      </c>
      <c r="P750" s="21" t="s">
        <v>4798</v>
      </c>
    </row>
    <row r="751" spans="1:16" ht="36" x14ac:dyDescent="0.25">
      <c r="A751" s="13">
        <v>2021</v>
      </c>
      <c r="B751" s="14" t="s">
        <v>3205</v>
      </c>
      <c r="C751" s="14" t="s">
        <v>3206</v>
      </c>
      <c r="D751" s="14" t="s">
        <v>3207</v>
      </c>
      <c r="E751" s="16">
        <v>44419</v>
      </c>
      <c r="F751" s="13">
        <v>4723</v>
      </c>
      <c r="G751" s="16">
        <v>44239</v>
      </c>
      <c r="H751" s="13">
        <v>12</v>
      </c>
      <c r="I751" s="13" t="s">
        <v>150</v>
      </c>
      <c r="J751" s="15" t="s">
        <v>363</v>
      </c>
      <c r="K751" s="15" t="s">
        <v>3208</v>
      </c>
      <c r="L751" s="18">
        <v>1352668</v>
      </c>
      <c r="M751" s="19" t="s">
        <v>1315</v>
      </c>
      <c r="N751" s="20">
        <v>1352668</v>
      </c>
      <c r="O751" s="14" t="s">
        <v>4801</v>
      </c>
      <c r="P751" s="21" t="s">
        <v>4802</v>
      </c>
    </row>
    <row r="752" spans="1:16" ht="24" x14ac:dyDescent="0.25">
      <c r="A752" s="13">
        <v>2021</v>
      </c>
      <c r="B752" s="14" t="s">
        <v>3209</v>
      </c>
      <c r="C752" s="14" t="s">
        <v>3210</v>
      </c>
      <c r="D752" s="14" t="s">
        <v>3211</v>
      </c>
      <c r="E752" s="16">
        <v>44522</v>
      </c>
      <c r="F752" s="13">
        <v>4730</v>
      </c>
      <c r="G752" s="16">
        <v>44239</v>
      </c>
      <c r="H752" s="13">
        <v>18</v>
      </c>
      <c r="I752" s="13" t="s">
        <v>150</v>
      </c>
      <c r="J752" s="15" t="s">
        <v>3212</v>
      </c>
      <c r="K752" s="15" t="s">
        <v>3213</v>
      </c>
      <c r="L752" s="18">
        <v>1929541</v>
      </c>
      <c r="M752" s="19" t="s">
        <v>1540</v>
      </c>
      <c r="N752" s="20" t="s">
        <v>3787</v>
      </c>
      <c r="O752" s="14" t="s">
        <v>3787</v>
      </c>
      <c r="P752" s="21" t="s">
        <v>3787</v>
      </c>
    </row>
    <row r="753" spans="1:16" ht="24" x14ac:dyDescent="0.25">
      <c r="A753" s="13">
        <v>2021</v>
      </c>
      <c r="B753" s="14" t="s">
        <v>3214</v>
      </c>
      <c r="C753" s="14" t="s">
        <v>3215</v>
      </c>
      <c r="D753" s="14" t="s">
        <v>3216</v>
      </c>
      <c r="E753" s="16">
        <v>44519</v>
      </c>
      <c r="F753" s="13">
        <v>4732</v>
      </c>
      <c r="G753" s="16">
        <v>44239</v>
      </c>
      <c r="H753" s="13">
        <v>10</v>
      </c>
      <c r="I753" s="13" t="s">
        <v>157</v>
      </c>
      <c r="J753" s="15" t="s">
        <v>3217</v>
      </c>
      <c r="K753" s="15" t="s">
        <v>3218</v>
      </c>
      <c r="L753" s="18">
        <v>636549</v>
      </c>
      <c r="M753" s="19" t="s">
        <v>991</v>
      </c>
      <c r="N753" s="20">
        <v>636549</v>
      </c>
      <c r="O753" s="14" t="s">
        <v>4803</v>
      </c>
      <c r="P753" s="21" t="s">
        <v>4804</v>
      </c>
    </row>
    <row r="754" spans="1:16" ht="36" x14ac:dyDescent="0.25">
      <c r="A754" s="13">
        <v>2021</v>
      </c>
      <c r="B754" s="14" t="s">
        <v>3219</v>
      </c>
      <c r="C754" s="14" t="s">
        <v>3220</v>
      </c>
      <c r="D754" s="14" t="s">
        <v>3221</v>
      </c>
      <c r="E754" s="16">
        <v>44519</v>
      </c>
      <c r="F754" s="13">
        <v>4733</v>
      </c>
      <c r="G754" s="16">
        <v>44239</v>
      </c>
      <c r="H754" s="13">
        <v>10</v>
      </c>
      <c r="I754" s="13" t="s">
        <v>157</v>
      </c>
      <c r="J754" s="15" t="s">
        <v>151</v>
      </c>
      <c r="K754" s="13" t="s">
        <v>3222</v>
      </c>
      <c r="L754" s="18">
        <v>1909648</v>
      </c>
      <c r="M754" s="19" t="s">
        <v>2220</v>
      </c>
      <c r="N754" s="20" t="s">
        <v>4805</v>
      </c>
      <c r="O754" s="14" t="s">
        <v>4806</v>
      </c>
      <c r="P754" s="21" t="s">
        <v>4807</v>
      </c>
    </row>
    <row r="755" spans="1:16" ht="36" x14ac:dyDescent="0.25">
      <c r="A755" s="13">
        <v>2021</v>
      </c>
      <c r="B755" s="14" t="s">
        <v>3223</v>
      </c>
      <c r="C755" s="14" t="s">
        <v>3224</v>
      </c>
      <c r="D755" s="14" t="s">
        <v>3225</v>
      </c>
      <c r="E755" s="16">
        <v>44519</v>
      </c>
      <c r="F755" s="13">
        <v>4734</v>
      </c>
      <c r="G755" s="16">
        <v>44239</v>
      </c>
      <c r="H755" s="13">
        <v>10</v>
      </c>
      <c r="I755" s="13" t="s">
        <v>157</v>
      </c>
      <c r="J755" s="15" t="s">
        <v>151</v>
      </c>
      <c r="K755" s="15" t="s">
        <v>3222</v>
      </c>
      <c r="L755" s="18">
        <v>3182748</v>
      </c>
      <c r="M755" s="19" t="s">
        <v>3226</v>
      </c>
      <c r="N755" s="20" t="s">
        <v>4808</v>
      </c>
      <c r="O755" s="14" t="s">
        <v>4809</v>
      </c>
      <c r="P755" s="21" t="s">
        <v>4807</v>
      </c>
    </row>
    <row r="756" spans="1:16" ht="36" x14ac:dyDescent="0.25">
      <c r="A756" s="13">
        <v>2021</v>
      </c>
      <c r="B756" s="14" t="s">
        <v>3230</v>
      </c>
      <c r="C756" s="14" t="s">
        <v>3227</v>
      </c>
      <c r="D756" s="14" t="s">
        <v>3231</v>
      </c>
      <c r="E756" s="16">
        <v>44523</v>
      </c>
      <c r="F756" s="13">
        <v>4737</v>
      </c>
      <c r="G756" s="16">
        <v>44239</v>
      </c>
      <c r="H756" s="13">
        <v>10</v>
      </c>
      <c r="I756" s="13" t="s">
        <v>157</v>
      </c>
      <c r="J756" s="15" t="s">
        <v>3228</v>
      </c>
      <c r="K756" s="15" t="s">
        <v>3229</v>
      </c>
      <c r="L756" s="18">
        <v>4595092</v>
      </c>
      <c r="M756" s="19" t="s">
        <v>3232</v>
      </c>
      <c r="N756" s="20" t="s">
        <v>4810</v>
      </c>
      <c r="O756" s="14" t="s">
        <v>4811</v>
      </c>
      <c r="P756" s="21" t="s">
        <v>4812</v>
      </c>
    </row>
    <row r="757" spans="1:16" ht="36" x14ac:dyDescent="0.25">
      <c r="A757" s="13">
        <v>2021</v>
      </c>
      <c r="B757" s="14" t="s">
        <v>3233</v>
      </c>
      <c r="C757" s="14" t="s">
        <v>3197</v>
      </c>
      <c r="D757" s="14" t="s">
        <v>3234</v>
      </c>
      <c r="E757" s="16">
        <v>44530</v>
      </c>
      <c r="F757" s="13">
        <v>4738</v>
      </c>
      <c r="G757" s="16">
        <v>44239</v>
      </c>
      <c r="H757" s="13">
        <v>1</v>
      </c>
      <c r="I757" s="13" t="s">
        <v>157</v>
      </c>
      <c r="J757" s="15" t="s">
        <v>3199</v>
      </c>
      <c r="K757" s="13" t="s">
        <v>3200</v>
      </c>
      <c r="L757" s="18">
        <v>169140194</v>
      </c>
      <c r="M757" s="19" t="s">
        <v>3235</v>
      </c>
      <c r="N757" s="20" t="s">
        <v>4813</v>
      </c>
      <c r="O757" s="14" t="s">
        <v>4814</v>
      </c>
      <c r="P757" s="21" t="s">
        <v>4798</v>
      </c>
    </row>
    <row r="758" spans="1:16" ht="48" x14ac:dyDescent="0.25">
      <c r="A758" s="13">
        <v>2021</v>
      </c>
      <c r="B758" s="14" t="s">
        <v>3236</v>
      </c>
      <c r="C758" s="14" t="s">
        <v>3237</v>
      </c>
      <c r="D758" s="14" t="s">
        <v>3238</v>
      </c>
      <c r="E758" s="16">
        <v>44484</v>
      </c>
      <c r="F758" s="13">
        <v>4739</v>
      </c>
      <c r="G758" s="16">
        <v>44239</v>
      </c>
      <c r="H758" s="13">
        <v>11</v>
      </c>
      <c r="I758" s="13" t="s">
        <v>157</v>
      </c>
      <c r="J758" s="15" t="s">
        <v>3239</v>
      </c>
      <c r="K758" s="15" t="s">
        <v>3240</v>
      </c>
      <c r="L758" s="18">
        <v>26754977</v>
      </c>
      <c r="M758" s="19" t="s">
        <v>3241</v>
      </c>
      <c r="N758" s="20" t="s">
        <v>3787</v>
      </c>
      <c r="O758" s="14" t="s">
        <v>3787</v>
      </c>
      <c r="P758" s="21" t="s">
        <v>3787</v>
      </c>
    </row>
    <row r="759" spans="1:16" ht="36" x14ac:dyDescent="0.25">
      <c r="A759" s="13">
        <v>2021</v>
      </c>
      <c r="B759" s="14" t="s">
        <v>3242</v>
      </c>
      <c r="C759" s="14" t="s">
        <v>3197</v>
      </c>
      <c r="D759" s="14" t="s">
        <v>3243</v>
      </c>
      <c r="E759" s="16">
        <v>44529</v>
      </c>
      <c r="F759" s="13">
        <v>4750</v>
      </c>
      <c r="G759" s="16">
        <v>44267</v>
      </c>
      <c r="H759" s="13">
        <v>1</v>
      </c>
      <c r="I759" s="13" t="s">
        <v>157</v>
      </c>
      <c r="J759" s="15" t="s">
        <v>3244</v>
      </c>
      <c r="K759" s="15" t="s">
        <v>3200</v>
      </c>
      <c r="L759" s="18">
        <v>540448595</v>
      </c>
      <c r="M759" s="19" t="s">
        <v>3245</v>
      </c>
      <c r="N759" s="20" t="s">
        <v>4815</v>
      </c>
      <c r="O759" s="14" t="s">
        <v>4816</v>
      </c>
      <c r="P759" s="21" t="s">
        <v>4798</v>
      </c>
    </row>
    <row r="760" spans="1:16" ht="24" x14ac:dyDescent="0.25">
      <c r="A760" s="13">
        <v>2021</v>
      </c>
      <c r="B760" s="14" t="s">
        <v>3246</v>
      </c>
      <c r="C760" s="14" t="s">
        <v>3137</v>
      </c>
      <c r="D760" s="14" t="s">
        <v>3247</v>
      </c>
      <c r="E760" s="16">
        <v>44239</v>
      </c>
      <c r="F760" s="13">
        <v>4755</v>
      </c>
      <c r="G760" s="16">
        <v>44359</v>
      </c>
      <c r="H760" s="13">
        <v>19</v>
      </c>
      <c r="I760" s="13" t="s">
        <v>157</v>
      </c>
      <c r="J760" s="15" t="s">
        <v>3139</v>
      </c>
      <c r="K760" s="13" t="s">
        <v>3140</v>
      </c>
      <c r="L760" s="18">
        <v>118577263</v>
      </c>
      <c r="M760" s="19" t="s">
        <v>3248</v>
      </c>
      <c r="N760" s="20">
        <v>141317263</v>
      </c>
      <c r="O760" s="14" t="s">
        <v>4439</v>
      </c>
      <c r="P760" s="21" t="s">
        <v>4440</v>
      </c>
    </row>
    <row r="761" spans="1:16" ht="24" x14ac:dyDescent="0.25">
      <c r="A761" s="13">
        <v>2021</v>
      </c>
      <c r="B761" s="14" t="s">
        <v>3249</v>
      </c>
      <c r="C761" s="14" t="s">
        <v>3250</v>
      </c>
      <c r="D761" s="14" t="s">
        <v>3251</v>
      </c>
      <c r="E761" s="16">
        <v>44530</v>
      </c>
      <c r="F761" s="13">
        <v>4963</v>
      </c>
      <c r="G761" s="16">
        <v>44543</v>
      </c>
      <c r="H761" s="13">
        <v>5</v>
      </c>
      <c r="I761" s="13" t="s">
        <v>157</v>
      </c>
      <c r="J761" s="15" t="s">
        <v>3252</v>
      </c>
      <c r="K761" s="15" t="s">
        <v>3253</v>
      </c>
      <c r="L761" s="18">
        <v>305705313</v>
      </c>
      <c r="M761" s="19" t="s">
        <v>3254</v>
      </c>
      <c r="N761" s="20" t="s">
        <v>4817</v>
      </c>
      <c r="O761" s="14" t="s">
        <v>4818</v>
      </c>
      <c r="P761" s="21" t="s">
        <v>4819</v>
      </c>
    </row>
    <row r="762" spans="1:16" ht="24" x14ac:dyDescent="0.25">
      <c r="A762" s="13">
        <v>2021</v>
      </c>
      <c r="B762" s="14" t="s">
        <v>3255</v>
      </c>
      <c r="C762" s="14" t="s">
        <v>3256</v>
      </c>
      <c r="D762" s="14" t="s">
        <v>3257</v>
      </c>
      <c r="E762" s="16">
        <v>44525</v>
      </c>
      <c r="F762" s="13">
        <v>4965</v>
      </c>
      <c r="G762" s="16">
        <v>44543</v>
      </c>
      <c r="H762" s="13">
        <v>2</v>
      </c>
      <c r="I762" s="13" t="s">
        <v>157</v>
      </c>
      <c r="J762" s="15" t="s">
        <v>3258</v>
      </c>
      <c r="K762" s="15" t="s">
        <v>3259</v>
      </c>
      <c r="L762" s="18">
        <v>676334</v>
      </c>
      <c r="M762" s="19" t="s">
        <v>1246</v>
      </c>
      <c r="N762" s="20">
        <v>676334</v>
      </c>
      <c r="O762" s="14" t="s">
        <v>4820</v>
      </c>
      <c r="P762" s="21" t="s">
        <v>4821</v>
      </c>
    </row>
    <row r="763" spans="1:16" ht="36" x14ac:dyDescent="0.25">
      <c r="A763" s="13">
        <v>2021</v>
      </c>
      <c r="B763" s="14" t="s">
        <v>3260</v>
      </c>
      <c r="C763" s="14" t="s">
        <v>3261</v>
      </c>
      <c r="D763" s="14" t="s">
        <v>3262</v>
      </c>
      <c r="E763" s="16">
        <v>44529</v>
      </c>
      <c r="F763" s="13">
        <v>4966</v>
      </c>
      <c r="G763" s="16">
        <v>44543</v>
      </c>
      <c r="H763" s="13">
        <v>16</v>
      </c>
      <c r="I763" s="13" t="s">
        <v>150</v>
      </c>
      <c r="J763" s="15" t="s">
        <v>363</v>
      </c>
      <c r="K763" s="15" t="s">
        <v>3263</v>
      </c>
      <c r="L763" s="18">
        <v>38431664</v>
      </c>
      <c r="M763" s="19" t="s">
        <v>3264</v>
      </c>
      <c r="N763" s="20" t="s">
        <v>3787</v>
      </c>
      <c r="O763" s="14" t="s">
        <v>3787</v>
      </c>
      <c r="P763" s="21" t="s">
        <v>3787</v>
      </c>
    </row>
    <row r="764" spans="1:16" ht="48" x14ac:dyDescent="0.25">
      <c r="A764" s="13">
        <v>2021</v>
      </c>
      <c r="B764" s="14" t="s">
        <v>3265</v>
      </c>
      <c r="C764" s="14" t="s">
        <v>3266</v>
      </c>
      <c r="D764" s="14" t="s">
        <v>3267</v>
      </c>
      <c r="E764" s="16">
        <v>44239</v>
      </c>
      <c r="F764" s="13">
        <v>4967</v>
      </c>
      <c r="G764" s="16">
        <v>44543</v>
      </c>
      <c r="H764" s="13">
        <v>10</v>
      </c>
      <c r="I764" s="13" t="s">
        <v>150</v>
      </c>
      <c r="J764" s="15" t="s">
        <v>363</v>
      </c>
      <c r="K764" s="15" t="s">
        <v>3268</v>
      </c>
      <c r="L764" s="18">
        <v>31946835</v>
      </c>
      <c r="M764" s="19" t="s">
        <v>3269</v>
      </c>
      <c r="N764" s="20" t="s">
        <v>3787</v>
      </c>
      <c r="O764" s="14" t="s">
        <v>3787</v>
      </c>
      <c r="P764" s="21" t="s">
        <v>3787</v>
      </c>
    </row>
    <row r="765" spans="1:16" ht="36" x14ac:dyDescent="0.25">
      <c r="A765" s="13">
        <v>2021</v>
      </c>
      <c r="B765" s="14" t="s">
        <v>3270</v>
      </c>
      <c r="C765" s="14" t="s">
        <v>3271</v>
      </c>
      <c r="D765" s="14" t="s">
        <v>3272</v>
      </c>
      <c r="E765" s="16">
        <v>44481</v>
      </c>
      <c r="F765" s="13">
        <v>4969</v>
      </c>
      <c r="G765" s="16">
        <v>44543</v>
      </c>
      <c r="H765" s="13">
        <v>1</v>
      </c>
      <c r="I765" s="13" t="s">
        <v>150</v>
      </c>
      <c r="J765" s="15" t="s">
        <v>363</v>
      </c>
      <c r="K765" s="15" t="s">
        <v>3273</v>
      </c>
      <c r="L765" s="18">
        <v>12910022</v>
      </c>
      <c r="M765" s="19" t="s">
        <v>3274</v>
      </c>
      <c r="N765" s="20" t="s">
        <v>4822</v>
      </c>
      <c r="O765" s="14" t="s">
        <v>4823</v>
      </c>
      <c r="P765" s="21" t="s">
        <v>4824</v>
      </c>
    </row>
    <row r="766" spans="1:16" ht="36" x14ac:dyDescent="0.25">
      <c r="A766" s="13">
        <v>2021</v>
      </c>
      <c r="B766" s="14" t="s">
        <v>3275</v>
      </c>
      <c r="C766" s="14" t="s">
        <v>3266</v>
      </c>
      <c r="D766" s="14" t="s">
        <v>3276</v>
      </c>
      <c r="E766" s="16">
        <v>44239</v>
      </c>
      <c r="F766" s="13">
        <v>5211</v>
      </c>
      <c r="G766" s="16">
        <v>44546</v>
      </c>
      <c r="H766" s="13">
        <v>10</v>
      </c>
      <c r="I766" s="13" t="s">
        <v>150</v>
      </c>
      <c r="J766" s="15" t="s">
        <v>363</v>
      </c>
      <c r="K766" s="13" t="s">
        <v>3277</v>
      </c>
      <c r="L766" s="18">
        <v>8593420</v>
      </c>
      <c r="M766" s="19" t="s">
        <v>3278</v>
      </c>
      <c r="N766" s="20" t="s">
        <v>3787</v>
      </c>
      <c r="O766" s="14" t="s">
        <v>3787</v>
      </c>
      <c r="P766" s="21" t="s">
        <v>3787</v>
      </c>
    </row>
    <row r="767" spans="1:16" ht="48" x14ac:dyDescent="0.25">
      <c r="A767" s="13">
        <v>2021</v>
      </c>
      <c r="B767" s="14" t="s">
        <v>3279</v>
      </c>
      <c r="C767" s="14" t="s">
        <v>3280</v>
      </c>
      <c r="D767" s="14" t="s">
        <v>3281</v>
      </c>
      <c r="E767" s="16">
        <v>44210</v>
      </c>
      <c r="F767" s="13">
        <v>5306</v>
      </c>
      <c r="G767" s="16">
        <v>44549</v>
      </c>
      <c r="H767" s="13">
        <v>2</v>
      </c>
      <c r="I767" s="13" t="s">
        <v>157</v>
      </c>
      <c r="J767" s="15" t="s">
        <v>3282</v>
      </c>
      <c r="K767" s="15" t="s">
        <v>3283</v>
      </c>
      <c r="L767" s="18">
        <v>18639284</v>
      </c>
      <c r="M767" s="19" t="s">
        <v>3284</v>
      </c>
      <c r="N767" s="20" t="s">
        <v>4825</v>
      </c>
      <c r="O767" s="14" t="s">
        <v>4826</v>
      </c>
      <c r="P767" s="21" t="s">
        <v>4827</v>
      </c>
    </row>
    <row r="768" spans="1:16" ht="36" x14ac:dyDescent="0.25">
      <c r="A768" s="13">
        <v>2021</v>
      </c>
      <c r="B768" s="14" t="s">
        <v>3285</v>
      </c>
      <c r="C768" s="14" t="s">
        <v>3286</v>
      </c>
      <c r="D768" s="14" t="s">
        <v>3287</v>
      </c>
      <c r="E768" s="16">
        <v>44546</v>
      </c>
      <c r="F768" s="13">
        <v>5308</v>
      </c>
      <c r="G768" s="16">
        <v>44549</v>
      </c>
      <c r="H768" s="13">
        <v>11</v>
      </c>
      <c r="I768" s="13" t="s">
        <v>150</v>
      </c>
      <c r="J768" s="15" t="s">
        <v>363</v>
      </c>
      <c r="K768" s="13" t="s">
        <v>3288</v>
      </c>
      <c r="L768" s="18">
        <v>46726722</v>
      </c>
      <c r="M768" s="19" t="s">
        <v>3289</v>
      </c>
      <c r="N768" s="20" t="s">
        <v>3787</v>
      </c>
      <c r="O768" s="14" t="s">
        <v>3787</v>
      </c>
      <c r="P768" s="21" t="s">
        <v>3787</v>
      </c>
    </row>
    <row r="769" spans="1:16" ht="84" x14ac:dyDescent="0.25">
      <c r="A769" s="13">
        <v>2021</v>
      </c>
      <c r="B769" s="14" t="s">
        <v>3290</v>
      </c>
      <c r="C769" s="14" t="s">
        <v>3266</v>
      </c>
      <c r="D769" s="14" t="s">
        <v>3291</v>
      </c>
      <c r="E769" s="16">
        <v>44239</v>
      </c>
      <c r="F769" s="13">
        <v>5309</v>
      </c>
      <c r="G769" s="16">
        <v>44549</v>
      </c>
      <c r="H769" s="13">
        <v>10</v>
      </c>
      <c r="I769" s="13" t="s">
        <v>150</v>
      </c>
      <c r="J769" s="15" t="s">
        <v>363</v>
      </c>
      <c r="K769" s="15" t="s">
        <v>3277</v>
      </c>
      <c r="L769" s="18">
        <v>15154838</v>
      </c>
      <c r="M769" s="19" t="s">
        <v>2869</v>
      </c>
      <c r="N769" s="20" t="s">
        <v>3787</v>
      </c>
      <c r="O769" s="14" t="s">
        <v>3787</v>
      </c>
      <c r="P769" s="21" t="s">
        <v>3787</v>
      </c>
    </row>
    <row r="770" spans="1:16" ht="36" x14ac:dyDescent="0.25">
      <c r="A770" s="13">
        <v>2021</v>
      </c>
      <c r="B770" s="14" t="s">
        <v>3292</v>
      </c>
      <c r="C770" s="14" t="s">
        <v>3293</v>
      </c>
      <c r="D770" s="14" t="s">
        <v>3294</v>
      </c>
      <c r="E770" s="16">
        <v>44530</v>
      </c>
      <c r="F770" s="13">
        <v>5399</v>
      </c>
      <c r="G770" s="16">
        <v>44551</v>
      </c>
      <c r="H770" s="13">
        <v>8</v>
      </c>
      <c r="I770" s="13" t="s">
        <v>157</v>
      </c>
      <c r="J770" s="15" t="s">
        <v>2859</v>
      </c>
      <c r="K770" s="15" t="s">
        <v>3295</v>
      </c>
      <c r="L770" s="18">
        <v>676334</v>
      </c>
      <c r="M770" s="19" t="s">
        <v>1246</v>
      </c>
      <c r="N770" s="20">
        <v>676334</v>
      </c>
      <c r="O770" s="14" t="s">
        <v>4828</v>
      </c>
      <c r="P770" s="21" t="s">
        <v>4829</v>
      </c>
    </row>
    <row r="771" spans="1:16" ht="84" x14ac:dyDescent="0.25">
      <c r="A771" s="13">
        <v>2021</v>
      </c>
      <c r="B771" s="14" t="s">
        <v>3296</v>
      </c>
      <c r="C771" s="14" t="s">
        <v>3297</v>
      </c>
      <c r="D771" s="14" t="s">
        <v>3298</v>
      </c>
      <c r="E771" s="16">
        <v>44553</v>
      </c>
      <c r="F771" s="13">
        <v>5460</v>
      </c>
      <c r="G771" s="16">
        <v>44553</v>
      </c>
      <c r="H771" s="13">
        <v>19</v>
      </c>
      <c r="I771" s="13" t="s">
        <v>157</v>
      </c>
      <c r="J771" s="15" t="s">
        <v>3299</v>
      </c>
      <c r="K771" s="15" t="s">
        <v>3300</v>
      </c>
      <c r="L771" s="18">
        <v>8891803</v>
      </c>
      <c r="M771" s="19" t="s">
        <v>3301</v>
      </c>
      <c r="N771" s="20" t="s">
        <v>4830</v>
      </c>
      <c r="O771" s="14" t="s">
        <v>4831</v>
      </c>
      <c r="P771" s="21" t="s">
        <v>4728</v>
      </c>
    </row>
    <row r="772" spans="1:16" ht="60" x14ac:dyDescent="0.25">
      <c r="A772" s="13">
        <v>2021</v>
      </c>
      <c r="B772" s="14" t="s">
        <v>3302</v>
      </c>
      <c r="C772" s="14" t="s">
        <v>3303</v>
      </c>
      <c r="D772" s="14" t="s">
        <v>3304</v>
      </c>
      <c r="E772" s="16">
        <v>44543</v>
      </c>
      <c r="F772" s="13">
        <v>5567</v>
      </c>
      <c r="G772" s="16">
        <v>44558</v>
      </c>
      <c r="H772" s="13">
        <v>19</v>
      </c>
      <c r="I772" s="13" t="s">
        <v>157</v>
      </c>
      <c r="J772" s="15" t="s">
        <v>3305</v>
      </c>
      <c r="K772" s="15" t="s">
        <v>3306</v>
      </c>
      <c r="L772" s="18">
        <v>106160516</v>
      </c>
      <c r="M772" s="19" t="s">
        <v>3307</v>
      </c>
      <c r="N772" s="20" t="s">
        <v>4832</v>
      </c>
      <c r="O772" s="14" t="s">
        <v>4833</v>
      </c>
      <c r="P772" s="21" t="s">
        <v>4834</v>
      </c>
    </row>
    <row r="773" spans="1:16" ht="60" x14ac:dyDescent="0.25">
      <c r="A773" s="13">
        <v>2021</v>
      </c>
      <c r="B773" s="14" t="s">
        <v>3308</v>
      </c>
      <c r="C773" s="14" t="s">
        <v>3309</v>
      </c>
      <c r="D773" s="14" t="s">
        <v>3310</v>
      </c>
      <c r="E773" s="16">
        <v>44543</v>
      </c>
      <c r="F773" s="13">
        <v>5568</v>
      </c>
      <c r="G773" s="16">
        <v>44558</v>
      </c>
      <c r="H773" s="13">
        <v>11</v>
      </c>
      <c r="I773" s="13" t="s">
        <v>157</v>
      </c>
      <c r="J773" s="15" t="s">
        <v>3305</v>
      </c>
      <c r="K773" s="15" t="s">
        <v>3311</v>
      </c>
      <c r="L773" s="18">
        <v>636549</v>
      </c>
      <c r="M773" s="19" t="s">
        <v>991</v>
      </c>
      <c r="N773" s="20" t="s">
        <v>3787</v>
      </c>
      <c r="O773" s="14" t="s">
        <v>3787</v>
      </c>
      <c r="P773" s="21" t="s">
        <v>3787</v>
      </c>
    </row>
    <row r="774" spans="1:16" ht="24" x14ac:dyDescent="0.25">
      <c r="A774" s="13">
        <v>2021</v>
      </c>
      <c r="B774" s="14" t="s">
        <v>3312</v>
      </c>
      <c r="C774" s="14" t="s">
        <v>3313</v>
      </c>
      <c r="D774" s="14" t="s">
        <v>3314</v>
      </c>
      <c r="E774" s="16">
        <v>44239</v>
      </c>
      <c r="F774" s="13">
        <v>5569</v>
      </c>
      <c r="G774" s="16">
        <v>44558</v>
      </c>
      <c r="H774" s="13">
        <v>18</v>
      </c>
      <c r="I774" s="13" t="s">
        <v>150</v>
      </c>
      <c r="J774" s="15" t="s">
        <v>3212</v>
      </c>
      <c r="K774" s="15" t="s">
        <v>3315</v>
      </c>
      <c r="L774" s="18">
        <v>10980480</v>
      </c>
      <c r="M774" s="19" t="s">
        <v>3316</v>
      </c>
      <c r="N774" s="20" t="s">
        <v>3787</v>
      </c>
      <c r="O774" s="14" t="s">
        <v>3787</v>
      </c>
      <c r="P774" s="21" t="s">
        <v>3787</v>
      </c>
    </row>
    <row r="775" spans="1:16" ht="36" x14ac:dyDescent="0.25">
      <c r="A775" s="13">
        <v>2021</v>
      </c>
      <c r="B775" s="14" t="s">
        <v>3317</v>
      </c>
      <c r="C775" s="14" t="s">
        <v>3318</v>
      </c>
      <c r="D775" s="14" t="s">
        <v>3319</v>
      </c>
      <c r="E775" s="16">
        <v>44239</v>
      </c>
      <c r="F775" s="13">
        <v>5570</v>
      </c>
      <c r="G775" s="16">
        <v>44558</v>
      </c>
      <c r="H775" s="13">
        <v>11</v>
      </c>
      <c r="I775" s="13" t="s">
        <v>150</v>
      </c>
      <c r="J775" s="15" t="s">
        <v>363</v>
      </c>
      <c r="K775" s="15" t="s">
        <v>3320</v>
      </c>
      <c r="L775" s="18">
        <v>4038110</v>
      </c>
      <c r="M775" s="19" t="s">
        <v>3321</v>
      </c>
      <c r="N775" s="20" t="s">
        <v>3787</v>
      </c>
      <c r="O775" s="14" t="s">
        <v>3787</v>
      </c>
      <c r="P775" s="21" t="s">
        <v>3787</v>
      </c>
    </row>
    <row r="776" spans="1:16" ht="24" x14ac:dyDescent="0.25">
      <c r="A776" s="13">
        <v>2021</v>
      </c>
      <c r="B776" s="14" t="s">
        <v>3322</v>
      </c>
      <c r="C776" s="14" t="s">
        <v>3323</v>
      </c>
      <c r="D776" s="14" t="s">
        <v>3324</v>
      </c>
      <c r="E776" s="16">
        <v>44546</v>
      </c>
      <c r="F776" s="13">
        <v>5571</v>
      </c>
      <c r="G776" s="16">
        <v>44558</v>
      </c>
      <c r="H776" s="13">
        <v>18</v>
      </c>
      <c r="I776" s="13" t="s">
        <v>150</v>
      </c>
      <c r="J776" s="15" t="s">
        <v>3212</v>
      </c>
      <c r="K776" s="15" t="s">
        <v>3325</v>
      </c>
      <c r="L776" s="18">
        <v>616657</v>
      </c>
      <c r="M776" s="19" t="s">
        <v>2155</v>
      </c>
      <c r="N776" s="20" t="s">
        <v>3787</v>
      </c>
      <c r="O776" s="14" t="s">
        <v>3787</v>
      </c>
      <c r="P776" s="21" t="s">
        <v>3787</v>
      </c>
    </row>
    <row r="777" spans="1:16" x14ac:dyDescent="0.25">
      <c r="A777" s="13">
        <v>2021</v>
      </c>
      <c r="B777" s="14" t="s">
        <v>3326</v>
      </c>
      <c r="C777" s="14" t="s">
        <v>3327</v>
      </c>
      <c r="D777" s="14" t="s">
        <v>3328</v>
      </c>
      <c r="E777" s="16">
        <v>44552</v>
      </c>
      <c r="F777" s="13">
        <v>5573</v>
      </c>
      <c r="G777" s="16">
        <v>44558</v>
      </c>
      <c r="H777" s="13">
        <v>11</v>
      </c>
      <c r="I777" s="13" t="s">
        <v>157</v>
      </c>
      <c r="J777" s="15" t="s">
        <v>3329</v>
      </c>
      <c r="K777" s="15" t="s">
        <v>3330</v>
      </c>
      <c r="L777" s="18">
        <v>7786275</v>
      </c>
      <c r="M777" s="19" t="s">
        <v>3331</v>
      </c>
      <c r="N777" s="20" t="s">
        <v>4835</v>
      </c>
      <c r="O777" s="14" t="s">
        <v>4836</v>
      </c>
      <c r="P777" s="21" t="s">
        <v>4837</v>
      </c>
    </row>
    <row r="778" spans="1:16" ht="48" x14ac:dyDescent="0.25">
      <c r="A778" s="13">
        <v>2021</v>
      </c>
      <c r="B778" s="14" t="s">
        <v>3332</v>
      </c>
      <c r="C778" s="14" t="s">
        <v>3333</v>
      </c>
      <c r="D778" s="14" t="s">
        <v>3334</v>
      </c>
      <c r="E778" s="16">
        <v>44554</v>
      </c>
      <c r="F778" s="13">
        <v>5574</v>
      </c>
      <c r="G778" s="16">
        <v>44558</v>
      </c>
      <c r="H778" s="13">
        <v>17</v>
      </c>
      <c r="I778" s="13" t="s">
        <v>157</v>
      </c>
      <c r="J778" s="15" t="s">
        <v>189</v>
      </c>
      <c r="K778" s="15" t="s">
        <v>3335</v>
      </c>
      <c r="L778" s="18">
        <v>581579</v>
      </c>
      <c r="M778" s="19" t="s">
        <v>1246</v>
      </c>
      <c r="N778" s="20" t="s">
        <v>4838</v>
      </c>
      <c r="O778" s="14" t="s">
        <v>4839</v>
      </c>
      <c r="P778" s="21" t="s">
        <v>4227</v>
      </c>
    </row>
    <row r="779" spans="1:16" x14ac:dyDescent="0.25">
      <c r="A779" s="13">
        <v>2021</v>
      </c>
      <c r="B779" s="14" t="s">
        <v>3336</v>
      </c>
      <c r="C779" s="14" t="s">
        <v>3337</v>
      </c>
      <c r="D779" s="14" t="s">
        <v>3338</v>
      </c>
      <c r="E779" s="16">
        <v>44389</v>
      </c>
      <c r="F779" s="13">
        <v>5575</v>
      </c>
      <c r="G779" s="16">
        <v>44558</v>
      </c>
      <c r="H779" s="13">
        <v>4</v>
      </c>
      <c r="I779" s="13" t="s">
        <v>150</v>
      </c>
      <c r="J779" s="15" t="s">
        <v>1180</v>
      </c>
      <c r="K779" s="15" t="s">
        <v>3339</v>
      </c>
      <c r="L779" s="18">
        <v>178760538</v>
      </c>
      <c r="M779" s="19" t="s">
        <v>3340</v>
      </c>
      <c r="N779" s="20" t="s">
        <v>3787</v>
      </c>
      <c r="O779" s="14" t="s">
        <v>3787</v>
      </c>
      <c r="P779" s="21" t="s">
        <v>3787</v>
      </c>
    </row>
    <row r="780" spans="1:16" x14ac:dyDescent="0.25">
      <c r="A780" s="13">
        <v>2021</v>
      </c>
      <c r="B780" s="14" t="s">
        <v>3341</v>
      </c>
      <c r="C780" s="14" t="s">
        <v>3337</v>
      </c>
      <c r="D780" s="14" t="s">
        <v>3342</v>
      </c>
      <c r="E780" s="16">
        <v>44389</v>
      </c>
      <c r="F780" s="13">
        <v>5576</v>
      </c>
      <c r="G780" s="16">
        <v>44558</v>
      </c>
      <c r="H780" s="13">
        <v>4</v>
      </c>
      <c r="I780" s="13" t="s">
        <v>150</v>
      </c>
      <c r="J780" s="15" t="s">
        <v>1180</v>
      </c>
      <c r="K780" s="13" t="s">
        <v>3339</v>
      </c>
      <c r="L780" s="18">
        <v>140744374</v>
      </c>
      <c r="M780" s="19" t="s">
        <v>3343</v>
      </c>
      <c r="N780" s="20" t="s">
        <v>3787</v>
      </c>
      <c r="O780" s="14" t="s">
        <v>3787</v>
      </c>
      <c r="P780" s="21" t="s">
        <v>3787</v>
      </c>
    </row>
    <row r="781" spans="1:16" ht="24" x14ac:dyDescent="0.25">
      <c r="A781" s="13">
        <v>2021</v>
      </c>
      <c r="B781" s="14" t="s">
        <v>3344</v>
      </c>
      <c r="C781" s="14" t="s">
        <v>3345</v>
      </c>
      <c r="D781" s="14" t="s">
        <v>3346</v>
      </c>
      <c r="E781" s="16">
        <v>44546</v>
      </c>
      <c r="F781" s="13">
        <v>5630</v>
      </c>
      <c r="G781" s="16">
        <v>44559</v>
      </c>
      <c r="H781" s="13">
        <v>16</v>
      </c>
      <c r="I781" s="13" t="s">
        <v>157</v>
      </c>
      <c r="J781" s="15" t="s">
        <v>3347</v>
      </c>
      <c r="K781" s="13" t="s">
        <v>1370</v>
      </c>
      <c r="L781" s="18">
        <v>139921571</v>
      </c>
      <c r="M781" s="19" t="s">
        <v>3348</v>
      </c>
      <c r="N781" s="20" t="s">
        <v>3787</v>
      </c>
      <c r="O781" s="14" t="s">
        <v>3787</v>
      </c>
      <c r="P781" s="21" t="s">
        <v>3787</v>
      </c>
    </row>
    <row r="782" spans="1:16" ht="48" x14ac:dyDescent="0.25">
      <c r="A782" s="13">
        <v>2021</v>
      </c>
      <c r="B782" s="14" t="s">
        <v>3349</v>
      </c>
      <c r="C782" s="14" t="s">
        <v>3350</v>
      </c>
      <c r="D782" s="14" t="s">
        <v>3351</v>
      </c>
      <c r="E782" s="16">
        <v>44559</v>
      </c>
      <c r="F782" s="13">
        <v>5674</v>
      </c>
      <c r="G782" s="16">
        <v>44561</v>
      </c>
      <c r="H782" s="13">
        <v>11</v>
      </c>
      <c r="I782" s="13" t="s">
        <v>157</v>
      </c>
      <c r="J782" s="15" t="s">
        <v>3352</v>
      </c>
      <c r="K782" s="13" t="s">
        <v>866</v>
      </c>
      <c r="L782" s="18">
        <v>329995116</v>
      </c>
      <c r="M782" s="19" t="s">
        <v>3353</v>
      </c>
      <c r="N782" s="20" t="s">
        <v>3787</v>
      </c>
      <c r="O782" s="14" t="s">
        <v>3787</v>
      </c>
      <c r="P782" s="21" t="s">
        <v>3787</v>
      </c>
    </row>
    <row r="783" spans="1:16" ht="48" x14ac:dyDescent="0.25">
      <c r="A783" s="13">
        <v>2021</v>
      </c>
      <c r="B783" s="14" t="s">
        <v>3354</v>
      </c>
      <c r="C783" s="14" t="s">
        <v>3350</v>
      </c>
      <c r="D783" s="14" t="s">
        <v>3355</v>
      </c>
      <c r="E783" s="16">
        <v>44557</v>
      </c>
      <c r="F783" s="13">
        <v>5675</v>
      </c>
      <c r="G783" s="16">
        <v>44561</v>
      </c>
      <c r="H783" s="13">
        <v>11</v>
      </c>
      <c r="I783" s="13" t="s">
        <v>157</v>
      </c>
      <c r="J783" s="15" t="s">
        <v>3352</v>
      </c>
      <c r="K783" s="15" t="s">
        <v>866</v>
      </c>
      <c r="L783" s="18">
        <v>297485158</v>
      </c>
      <c r="M783" s="19" t="s">
        <v>3356</v>
      </c>
      <c r="N783" s="20" t="s">
        <v>3787</v>
      </c>
      <c r="O783" s="14" t="s">
        <v>3787</v>
      </c>
      <c r="P783" s="21" t="s">
        <v>3787</v>
      </c>
    </row>
    <row r="784" spans="1:16" ht="48" x14ac:dyDescent="0.25">
      <c r="A784" s="13">
        <v>2021</v>
      </c>
      <c r="B784" s="14" t="s">
        <v>3357</v>
      </c>
      <c r="C784" s="14" t="s">
        <v>3358</v>
      </c>
      <c r="D784" s="14" t="s">
        <v>3359</v>
      </c>
      <c r="E784" s="16">
        <v>44559</v>
      </c>
      <c r="F784" s="13">
        <v>5676</v>
      </c>
      <c r="G784" s="16">
        <v>44561</v>
      </c>
      <c r="H784" s="13">
        <v>11</v>
      </c>
      <c r="I784" s="13" t="s">
        <v>157</v>
      </c>
      <c r="J784" s="15" t="s">
        <v>3352</v>
      </c>
      <c r="K784" s="13" t="s">
        <v>866</v>
      </c>
      <c r="L784" s="18">
        <v>255963794</v>
      </c>
      <c r="M784" s="19" t="s">
        <v>3360</v>
      </c>
      <c r="N784" s="20" t="s">
        <v>3787</v>
      </c>
      <c r="O784" s="14" t="s">
        <v>3787</v>
      </c>
      <c r="P784" s="21" t="s">
        <v>3787</v>
      </c>
    </row>
    <row r="785" spans="1:16" ht="36" x14ac:dyDescent="0.25">
      <c r="A785" s="13">
        <v>2021</v>
      </c>
      <c r="B785" s="14" t="s">
        <v>3361</v>
      </c>
      <c r="C785" s="14" t="s">
        <v>3318</v>
      </c>
      <c r="D785" s="14" t="s">
        <v>3319</v>
      </c>
      <c r="E785" s="16" t="s">
        <v>3362</v>
      </c>
      <c r="F785" s="13">
        <v>5677</v>
      </c>
      <c r="G785" s="16">
        <v>44561</v>
      </c>
      <c r="H785" s="13">
        <v>11</v>
      </c>
      <c r="I785" s="13" t="s">
        <v>150</v>
      </c>
      <c r="J785" s="15" t="s">
        <v>363</v>
      </c>
      <c r="K785" s="15" t="s">
        <v>3320</v>
      </c>
      <c r="L785" s="18">
        <v>4499608</v>
      </c>
      <c r="M785" s="19" t="s">
        <v>3321</v>
      </c>
      <c r="N785" s="20" t="s">
        <v>3787</v>
      </c>
      <c r="O785" s="14" t="s">
        <v>3787</v>
      </c>
      <c r="P785" s="21" t="s">
        <v>3787</v>
      </c>
    </row>
    <row r="786" spans="1:16" ht="48" x14ac:dyDescent="0.25">
      <c r="A786" s="13">
        <v>2021</v>
      </c>
      <c r="B786" s="14" t="s">
        <v>3363</v>
      </c>
      <c r="C786" s="14" t="s">
        <v>3364</v>
      </c>
      <c r="D786" s="14" t="s">
        <v>3365</v>
      </c>
      <c r="E786" s="16" t="s">
        <v>3366</v>
      </c>
      <c r="F786" s="13">
        <v>5678</v>
      </c>
      <c r="G786" s="16">
        <v>44561</v>
      </c>
      <c r="H786" s="13">
        <v>11</v>
      </c>
      <c r="I786" s="13" t="s">
        <v>157</v>
      </c>
      <c r="J786" s="15" t="s">
        <v>3352</v>
      </c>
      <c r="K786" s="15" t="s">
        <v>866</v>
      </c>
      <c r="L786" s="18">
        <v>261638985</v>
      </c>
      <c r="M786" s="19" t="s">
        <v>3367</v>
      </c>
      <c r="N786" s="20" t="s">
        <v>3787</v>
      </c>
      <c r="O786" s="14" t="s">
        <v>3787</v>
      </c>
      <c r="P786" s="21" t="s">
        <v>3787</v>
      </c>
    </row>
    <row r="787" spans="1:16" ht="48" x14ac:dyDescent="0.25">
      <c r="A787" s="13">
        <v>2021</v>
      </c>
      <c r="B787" s="14" t="s">
        <v>3368</v>
      </c>
      <c r="C787" s="14" t="s">
        <v>3350</v>
      </c>
      <c r="D787" s="14" t="s">
        <v>3369</v>
      </c>
      <c r="E787" s="16">
        <v>44560</v>
      </c>
      <c r="F787" s="13">
        <v>5679</v>
      </c>
      <c r="G787" s="16">
        <v>44561</v>
      </c>
      <c r="H787" s="13">
        <v>11</v>
      </c>
      <c r="I787" s="13" t="s">
        <v>157</v>
      </c>
      <c r="J787" s="15" t="s">
        <v>3352</v>
      </c>
      <c r="K787" s="13" t="s">
        <v>866</v>
      </c>
      <c r="L787" s="18">
        <v>45691632</v>
      </c>
      <c r="M787" s="19" t="s">
        <v>3370</v>
      </c>
      <c r="N787" s="20" t="s">
        <v>3787</v>
      </c>
      <c r="O787" s="14" t="s">
        <v>3787</v>
      </c>
      <c r="P787" s="21" t="s">
        <v>3787</v>
      </c>
    </row>
    <row r="788" spans="1:16" ht="72" x14ac:dyDescent="0.25">
      <c r="A788" s="13">
        <v>2020</v>
      </c>
      <c r="B788" s="13" t="s">
        <v>3371</v>
      </c>
      <c r="C788" s="13" t="s">
        <v>3372</v>
      </c>
      <c r="D788" s="26" t="s">
        <v>3373</v>
      </c>
      <c r="E788" s="17">
        <v>43739</v>
      </c>
      <c r="F788" s="13">
        <v>277</v>
      </c>
      <c r="G788" s="34">
        <v>43860</v>
      </c>
      <c r="H788" s="13">
        <v>17</v>
      </c>
      <c r="I788" s="13" t="s">
        <v>157</v>
      </c>
      <c r="J788" s="15" t="s">
        <v>3374</v>
      </c>
      <c r="K788" s="15" t="s">
        <v>3375</v>
      </c>
      <c r="L788" s="18">
        <v>7216375</v>
      </c>
      <c r="M788" s="19" t="s">
        <v>3376</v>
      </c>
      <c r="N788" s="20" t="str">
        <f ca="1">IFERROR(__xludf.DUMMYFUNCTION("IFERROR(IF($B4="""","""",JOIN(""
"",FILTER(IMPORTRANGE(""https://docs.google.com/spreadsheets/d/1JphAAfkdVZmtMvb5EAdOxr-sOTlDDFsYjmwO7koAz1g/edit?gid=467438042#gid=467438042"",""RECAUDO!D:D""),IMPORTRANGE(""https://docs.google.com/spreadsheets/d/1JphAAfkd"&amp;"VZmtMvb5EAdOxr-sOTlDDFsYjmwO7koAz1g/edit?gid=467438042#gid=467438042"",""RECAUDO!E:E"")=""COMPENSACION"",IMPORTRANGE(""https://docs.google.com/spreadsheets/d/1JphAAfkdVZmtMvb5EAdOxr-sOTlDDFsYjmwO7koAz1g/edit?gid=467438042#gid=467438042"",""RECAUDO!A:A"")="&amp;"$B4))))"),"")</f>
        <v/>
      </c>
      <c r="O788" s="14" t="str">
        <f ca="1">IFERROR(__xludf.DUMMYFUNCTION("IFERROR(IF($B4="""","""",JOIN(""
"",FILTER(IMPORTRANGE(""https://docs.google.com/spreadsheets/d/1JphAAfkdVZmtMvb5EAdOxr-sOTlDDFsYjmwO7koAz1g/edit?gid=467438042#gid=467438042"",""RECAUDO!B:B""),IMPORTRANGE(""https://docs.google.com/spreadsheets/d/1JphAAfkd"&amp;"VZmtMvb5EAdOxr-sOTlDDFsYjmwO7koAz1g/edit?gid=467438042#gid=467438042"",""RECAUDO!E:E"")=""COMPENSACION"",IMPORTRANGE(""https://docs.google.com/spreadsheets/d/1JphAAfkdVZmtMvb5EAdOxr-sOTlDDFsYjmwO7koAz1g/edit?gid=467438042#gid=467438042"",""RECAUDO!A:A"")="&amp;"$B4))))"),"")</f>
        <v/>
      </c>
      <c r="P788" s="21" t="str">
        <f ca="1">IFERROR(__xludf.DUMMYFUNCTION("IFERROR(IF($B4="""","""",JOIN(""
"",FILTER(IMPORTRANGE(""https://docs.google.com/spreadsheets/d/1JphAAfkdVZmtMvb5EAdOxr-sOTlDDFsYjmwO7koAz1g/edit?gid=467438042#gid=467438042"",""RECAUDO!C:C""),IMPORTRANGE(""https://docs.google.com/spreadsheets/d/1JphAAfkd"&amp;"VZmtMvb5EAdOxr-sOTlDDFsYjmwO7koAz1g/edit?gid=467438042#gid=467438042"",""RECAUDO!E:E"")=""COMPENSACION"",IMPORTRANGE(""https://docs.google.com/spreadsheets/d/1JphAAfkdVZmtMvb5EAdOxr-sOTlDDFsYjmwO7koAz1g/edit?gid=467438042#gid=467438042"",""RECAUDO!A:A"")="&amp;"$B4))))"),"")</f>
        <v/>
      </c>
    </row>
    <row r="789" spans="1:16" ht="36" x14ac:dyDescent="0.25">
      <c r="A789" s="13">
        <v>2020</v>
      </c>
      <c r="B789" s="13" t="s">
        <v>3377</v>
      </c>
      <c r="C789" s="13" t="s">
        <v>3378</v>
      </c>
      <c r="D789" s="26" t="s">
        <v>3379</v>
      </c>
      <c r="E789" s="17">
        <v>43811</v>
      </c>
      <c r="F789" s="13">
        <v>278</v>
      </c>
      <c r="G789" s="34">
        <v>43860</v>
      </c>
      <c r="H789" s="13">
        <v>12</v>
      </c>
      <c r="I789" s="13" t="s">
        <v>157</v>
      </c>
      <c r="J789" s="15" t="s">
        <v>2093</v>
      </c>
      <c r="K789" s="15" t="s">
        <v>3380</v>
      </c>
      <c r="L789" s="18">
        <v>4875008</v>
      </c>
      <c r="M789" s="19" t="s">
        <v>3381</v>
      </c>
      <c r="N789" s="20">
        <v>4875008</v>
      </c>
      <c r="O789" s="14" t="str">
        <f ca="1">IFERROR(__xludf.DUMMYFUNCTION("IFERROR(IF($B5="""","""",JOIN(""
"",FILTER(IMPORTRANGE(""https://docs.google.com/spreadsheets/d/1JphAAfkdVZmtMvb5EAdOxr-sOTlDDFsYjmwO7koAz1g/edit?gid=467438042#gid=467438042"",""RECAUDO!B:B""),IMPORTRANGE(""https://docs.google.com/spreadsheets/d/1JphAAfkd"&amp;"VZmtMvb5EAdOxr-sOTlDDFsYjmwO7koAz1g/edit?gid=467438042#gid=467438042"",""RECAUDO!E:E"")=""COMPENSACION"",IMPORTRANGE(""https://docs.google.com/spreadsheets/d/1JphAAfkdVZmtMvb5EAdOxr-sOTlDDFsYjmwO7koAz1g/edit?gid=467438042#gid=467438042"",""RECAUDO!A:A"")="&amp;"$B5))))"),"4713619")</f>
        <v>4713619</v>
      </c>
      <c r="P789" s="21" t="str">
        <f ca="1">IFERROR(__xludf.DUMMYFUNCTION("IFERROR(IF($B5="""","""",JOIN(""
"",FILTER(IMPORTRANGE(""https://docs.google.com/spreadsheets/d/1JphAAfkdVZmtMvb5EAdOxr-sOTlDDFsYjmwO7koAz1g/edit?gid=467438042#gid=467438042"",""RECAUDO!C:C""),IMPORTRANGE(""https://docs.google.com/spreadsheets/d/1JphAAfkd"&amp;"VZmtMvb5EAdOxr-sOTlDDFsYjmwO7koAz1g/edit?gid=467438042#gid=467438042"",""RECAUDO!E:E"")=""COMPENSACION"",IMPORTRANGE(""https://docs.google.com/spreadsheets/d/1JphAAfkdVZmtMvb5EAdOxr-sOTlDDFsYjmwO7koAz1g/edit?gid=467438042#gid=467438042"",""RECAUDO!A:A"")="&amp;"$B5))))"),"14/02/2020")</f>
        <v>14/02/2020</v>
      </c>
    </row>
    <row r="790" spans="1:16" ht="36" x14ac:dyDescent="0.25">
      <c r="A790" s="13">
        <v>2020</v>
      </c>
      <c r="B790" s="13" t="s">
        <v>3382</v>
      </c>
      <c r="C790" s="13" t="s">
        <v>3383</v>
      </c>
      <c r="D790" s="26" t="s">
        <v>3384</v>
      </c>
      <c r="E790" s="17">
        <v>43811</v>
      </c>
      <c r="F790" s="13">
        <v>279</v>
      </c>
      <c r="G790" s="34">
        <v>43860</v>
      </c>
      <c r="H790" s="13">
        <v>12</v>
      </c>
      <c r="I790" s="13" t="s">
        <v>157</v>
      </c>
      <c r="J790" s="15" t="s">
        <v>2093</v>
      </c>
      <c r="K790" s="15" t="s">
        <v>3380</v>
      </c>
      <c r="L790" s="18">
        <v>7868433</v>
      </c>
      <c r="M790" s="19" t="s">
        <v>961</v>
      </c>
      <c r="N790" s="20">
        <f>3592111+684211</f>
        <v>4276322</v>
      </c>
      <c r="O790" s="14" t="str">
        <f ca="1">IFERROR(__xludf.DUMMYFUNCTION("IFERROR(IF($B6="""","""",JOIN(""
"",FILTER(IMPORTRANGE(""https://docs.google.com/spreadsheets/d/1JphAAfkdVZmtMvb5EAdOxr-sOTlDDFsYjmwO7koAz1g/edit?gid=467438042#gid=467438042"",""RECAUDO!B:B""),IMPORTRANGE(""https://docs.google.com/spreadsheets/d/1JphAAfkd"&amp;"VZmtMvb5EAdOxr-sOTlDDFsYjmwO7koAz1g/edit?gid=467438042#gid=467438042"",""RECAUDO!E:E"")=""COMPENSACION"",IMPORTRANGE(""https://docs.google.com/spreadsheets/d/1JphAAfkdVZmtMvb5EAdOxr-sOTlDDFsYjmwO7koAz1g/edit?gid=467438042#gid=467438042"",""RECAUDO!A:A"")="&amp;"$B6))))"),"4713624
5839076")</f>
        <v>4713624
5839076</v>
      </c>
      <c r="P790" s="21" t="str">
        <f ca="1">IFERROR(__xludf.DUMMYFUNCTION("IFERROR(IF($B6="""","""",JOIN(""
"",FILTER(IMPORTRANGE(""https://docs.google.com/spreadsheets/d/1JphAAfkdVZmtMvb5EAdOxr-sOTlDDFsYjmwO7koAz1g/edit?gid=467438042#gid=467438042"",""RECAUDO!C:C""),IMPORTRANGE(""https://docs.google.com/spreadsheets/d/1JphAAfkd"&amp;"VZmtMvb5EAdOxr-sOTlDDFsYjmwO7koAz1g/edit?gid=467438042#gid=467438042"",""RECAUDO!E:E"")=""COMPENSACION"",IMPORTRANGE(""https://docs.google.com/spreadsheets/d/1JphAAfkdVZmtMvb5EAdOxr-sOTlDDFsYjmwO7koAz1g/edit?gid=467438042#gid=467438042"",""RECAUDO!A:A"")="&amp;"$B6))))"),"14/02/2020
14/04/2023")</f>
        <v>14/02/2020
14/04/2023</v>
      </c>
    </row>
    <row r="791" spans="1:16" ht="48" x14ac:dyDescent="0.25">
      <c r="A791" s="13">
        <v>2020</v>
      </c>
      <c r="B791" s="13" t="s">
        <v>3385</v>
      </c>
      <c r="C791" s="13" t="s">
        <v>3386</v>
      </c>
      <c r="D791" s="26" t="s">
        <v>3387</v>
      </c>
      <c r="E791" s="17">
        <v>43860</v>
      </c>
      <c r="F791" s="13">
        <v>282</v>
      </c>
      <c r="G791" s="34">
        <v>43860</v>
      </c>
      <c r="H791" s="13">
        <v>1</v>
      </c>
      <c r="I791" s="13" t="s">
        <v>157</v>
      </c>
      <c r="J791" s="15" t="s">
        <v>3388</v>
      </c>
      <c r="K791" s="15" t="s">
        <v>3389</v>
      </c>
      <c r="L791" s="18">
        <v>7687798</v>
      </c>
      <c r="M791" s="19" t="s">
        <v>3390</v>
      </c>
      <c r="N791" s="20" t="str">
        <f ca="1">IFERROR(__xludf.DUMMYFUNCTION("IFERROR(IF($B7="""","""",JOIN(""
"",FILTER(IMPORTRANGE(""https://docs.google.com/spreadsheets/d/1JphAAfkdVZmtMvb5EAdOxr-sOTlDDFsYjmwO7koAz1g/edit?gid=467438042#gid=467438042"",""RECAUDO!D:D""),IMPORTRANGE(""https://docs.google.com/spreadsheets/d/1JphAAfkd"&amp;"VZmtMvb5EAdOxr-sOTlDDFsYjmwO7koAz1g/edit?gid=467438042#gid=467438042"",""RECAUDO!E:E"")=""COMPENSACION"",IMPORTRANGE(""https://docs.google.com/spreadsheets/d/1JphAAfkdVZmtMvb5EAdOxr-sOTlDDFsYjmwO7koAz1g/edit?gid=467438042#gid=467438042"",""RECAUDO!A:A"")="&amp;"$B7))))"),"$7.687.798,00")</f>
        <v>$7.687.798,00</v>
      </c>
      <c r="O791" s="14" t="str">
        <f ca="1">IFERROR(__xludf.DUMMYFUNCTION("IFERROR(IF($B7="""","""",JOIN(""
"",FILTER(IMPORTRANGE(""https://docs.google.com/spreadsheets/d/1JphAAfkdVZmtMvb5EAdOxr-sOTlDDFsYjmwO7koAz1g/edit?gid=467438042#gid=467438042"",""RECAUDO!B:B""),IMPORTRANGE(""https://docs.google.com/spreadsheets/d/1JphAAfkd"&amp;"VZmtMvb5EAdOxr-sOTlDDFsYjmwO7koAz1g/edit?gid=467438042#gid=467438042"",""RECAUDO!E:E"")=""COMPENSACION"",IMPORTRANGE(""https://docs.google.com/spreadsheets/d/1JphAAfkdVZmtMvb5EAdOxr-sOTlDDFsYjmwO7koAz1g/edit?gid=467438042#gid=467438042"",""RECAUDO!A:A"")="&amp;"$B7))))"),"4823725")</f>
        <v>4823725</v>
      </c>
      <c r="P791" s="21" t="str">
        <f ca="1">IFERROR(__xludf.DUMMYFUNCTION("IFERROR(IF($B7="""","""",JOIN(""
"",FILTER(IMPORTRANGE(""https://docs.google.com/spreadsheets/d/1JphAAfkdVZmtMvb5EAdOxr-sOTlDDFsYjmwO7koAz1g/edit?gid=467438042#gid=467438042"",""RECAUDO!C:C""),IMPORTRANGE(""https://docs.google.com/spreadsheets/d/1JphAAfkd"&amp;"VZmtMvb5EAdOxr-sOTlDDFsYjmwO7koAz1g/edit?gid=467438042#gid=467438042"",""RECAUDO!E:E"")=""COMPENSACION"",IMPORTRANGE(""https://docs.google.com/spreadsheets/d/1JphAAfkdVZmtMvb5EAdOxr-sOTlDDFsYjmwO7koAz1g/edit?gid=467438042#gid=467438042"",""RECAUDO!A:A"")="&amp;"$B7))))"),"13/08/2020")</f>
        <v>13/08/2020</v>
      </c>
    </row>
    <row r="792" spans="1:16" ht="24" x14ac:dyDescent="0.25">
      <c r="A792" s="13">
        <v>2020</v>
      </c>
      <c r="B792" s="13" t="s">
        <v>3391</v>
      </c>
      <c r="C792" s="13" t="s">
        <v>3392</v>
      </c>
      <c r="D792" s="26" t="s">
        <v>3393</v>
      </c>
      <c r="E792" s="17">
        <v>43790</v>
      </c>
      <c r="F792" s="13">
        <v>317</v>
      </c>
      <c r="G792" s="34">
        <v>43866</v>
      </c>
      <c r="H792" s="13">
        <v>8</v>
      </c>
      <c r="I792" s="13" t="s">
        <v>157</v>
      </c>
      <c r="J792" s="15" t="s">
        <v>3394</v>
      </c>
      <c r="K792" s="15" t="s">
        <v>3395</v>
      </c>
      <c r="L792" s="18">
        <v>581579</v>
      </c>
      <c r="M792" s="19" t="s">
        <v>1246</v>
      </c>
      <c r="N792" s="20" t="str">
        <f ca="1">IFERROR(__xludf.DUMMYFUNCTION("IFERROR(IF($B8="""","""",JOIN(""
"",FILTER(IMPORTRANGE(""https://docs.google.com/spreadsheets/d/1JphAAfkdVZmtMvb5EAdOxr-sOTlDDFsYjmwO7koAz1g/edit?gid=467438042#gid=467438042"",""RECAUDO!D:D""),IMPORTRANGE(""https://docs.google.com/spreadsheets/d/1JphAAfkd"&amp;"VZmtMvb5EAdOxr-sOTlDDFsYjmwO7koAz1g/edit?gid=467438042#gid=467438042"",""RECAUDO!E:E"")=""COMPENSACION"",IMPORTRANGE(""https://docs.google.com/spreadsheets/d/1JphAAfkdVZmtMvb5EAdOxr-sOTlDDFsYjmwO7koAz1g/edit?gid=467438042#gid=467438042"",""RECAUDO!A:A"")="&amp;"$B8))))"),"$581.579,00")</f>
        <v>$581.579,00</v>
      </c>
      <c r="O792" s="14" t="str">
        <f ca="1">IFERROR(__xludf.DUMMYFUNCTION("IFERROR(IF($B8="""","""",JOIN(""
"",FILTER(IMPORTRANGE(""https://docs.google.com/spreadsheets/d/1JphAAfkdVZmtMvb5EAdOxr-sOTlDDFsYjmwO7koAz1g/edit?gid=467438042#gid=467438042"",""RECAUDO!B:B""),IMPORTRANGE(""https://docs.google.com/spreadsheets/d/1JphAAfkd"&amp;"VZmtMvb5EAdOxr-sOTlDDFsYjmwO7koAz1g/edit?gid=467438042#gid=467438042"",""RECAUDO!E:E"")=""COMPENSACION"",IMPORTRANGE(""https://docs.google.com/spreadsheets/d/1JphAAfkdVZmtMvb5EAdOxr-sOTlDDFsYjmwO7koAz1g/edit?gid=467438042#gid=467438042"",""RECAUDO!A:A"")="&amp;"$B8))))"),"4982649")</f>
        <v>4982649</v>
      </c>
      <c r="P792" s="21" t="str">
        <f ca="1">IFERROR(__xludf.DUMMYFUNCTION("IFERROR(IF($B8="""","""",JOIN(""
"",FILTER(IMPORTRANGE(""https://docs.google.com/spreadsheets/d/1JphAAfkdVZmtMvb5EAdOxr-sOTlDDFsYjmwO7koAz1g/edit?gid=467438042#gid=467438042"",""RECAUDO!C:C""),IMPORTRANGE(""https://docs.google.com/spreadsheets/d/1JphAAfkd"&amp;"VZmtMvb5EAdOxr-sOTlDDFsYjmwO7koAz1g/edit?gid=467438042#gid=467438042"",""RECAUDO!E:E"")=""COMPENSACION"",IMPORTRANGE(""https://docs.google.com/spreadsheets/d/1JphAAfkdVZmtMvb5EAdOxr-sOTlDDFsYjmwO7koAz1g/edit?gid=467438042#gid=467438042"",""RECAUDO!A:A"")="&amp;"$B8))))"),"15/01/2021")</f>
        <v>15/01/2021</v>
      </c>
    </row>
    <row r="793" spans="1:16" ht="36" x14ac:dyDescent="0.25">
      <c r="A793" s="13">
        <v>2020</v>
      </c>
      <c r="B793" s="13" t="s">
        <v>3396</v>
      </c>
      <c r="C793" s="13" t="s">
        <v>3397</v>
      </c>
      <c r="D793" s="26" t="s">
        <v>3398</v>
      </c>
      <c r="E793" s="17">
        <v>43761</v>
      </c>
      <c r="F793" s="13">
        <v>318</v>
      </c>
      <c r="G793" s="34">
        <v>43866</v>
      </c>
      <c r="H793" s="13">
        <v>1</v>
      </c>
      <c r="I793" s="13" t="s">
        <v>157</v>
      </c>
      <c r="J793" s="15" t="s">
        <v>3399</v>
      </c>
      <c r="K793" s="15" t="s">
        <v>3400</v>
      </c>
      <c r="L793" s="18">
        <v>1108928</v>
      </c>
      <c r="M793" s="19" t="s">
        <v>3401</v>
      </c>
      <c r="N793" s="20" t="str">
        <f ca="1">IFERROR(__xludf.DUMMYFUNCTION("IFERROR(IF($B9="""","""",JOIN(""
"",FILTER(IMPORTRANGE(""https://docs.google.com/spreadsheets/d/1JphAAfkdVZmtMvb5EAdOxr-sOTlDDFsYjmwO7koAz1g/edit?gid=467438042#gid=467438042"",""RECAUDO!D:D""),IMPORTRANGE(""https://docs.google.com/spreadsheets/d/1JphAAfkd"&amp;"VZmtMvb5EAdOxr-sOTlDDFsYjmwO7koAz1g/edit?gid=467438042#gid=467438042"",""RECAUDO!E:E"")=""COMPENSACION"",IMPORTRANGE(""https://docs.google.com/spreadsheets/d/1JphAAfkdVZmtMvb5EAdOxr-sOTlDDFsYjmwO7koAz1g/edit?gid=467438042#gid=467438042"",""RECAUDO!A:A"")="&amp;"$B9))))"),"$1.108.928,00")</f>
        <v>$1.108.928,00</v>
      </c>
      <c r="O793" s="14" t="str">
        <f ca="1">IFERROR(__xludf.DUMMYFUNCTION("IFERROR(IF($B9="""","""",JOIN(""
"",FILTER(IMPORTRANGE(""https://docs.google.com/spreadsheets/d/1JphAAfkdVZmtMvb5EAdOxr-sOTlDDFsYjmwO7koAz1g/edit?gid=467438042#gid=467438042"",""RECAUDO!B:B""),IMPORTRANGE(""https://docs.google.com/spreadsheets/d/1JphAAfkd"&amp;"VZmtMvb5EAdOxr-sOTlDDFsYjmwO7koAz1g/edit?gid=467438042#gid=467438042"",""RECAUDO!E:E"")=""COMPENSACION"",IMPORTRANGE(""https://docs.google.com/spreadsheets/d/1JphAAfkdVZmtMvb5EAdOxr-sOTlDDFsYjmwO7koAz1g/edit?gid=467438042#gid=467438042"",""RECAUDO!A:A"")="&amp;"$B9))))"),"4823739")</f>
        <v>4823739</v>
      </c>
      <c r="P793" s="21" t="str">
        <f ca="1">IFERROR(__xludf.DUMMYFUNCTION("IFERROR(IF($B9="""","""",JOIN(""
"",FILTER(IMPORTRANGE(""https://docs.google.com/spreadsheets/d/1JphAAfkdVZmtMvb5EAdOxr-sOTlDDFsYjmwO7koAz1g/edit?gid=467438042#gid=467438042"",""RECAUDO!C:C""),IMPORTRANGE(""https://docs.google.com/spreadsheets/d/1JphAAfkd"&amp;"VZmtMvb5EAdOxr-sOTlDDFsYjmwO7koAz1g/edit?gid=467438042#gid=467438042"",""RECAUDO!E:E"")=""COMPENSACION"",IMPORTRANGE(""https://docs.google.com/spreadsheets/d/1JphAAfkdVZmtMvb5EAdOxr-sOTlDDFsYjmwO7koAz1g/edit?gid=467438042#gid=467438042"",""RECAUDO!A:A"")="&amp;"$B9))))"),"06/08/2020")</f>
        <v>06/08/2020</v>
      </c>
    </row>
    <row r="794" spans="1:16" ht="36" x14ac:dyDescent="0.25">
      <c r="A794" s="13">
        <v>2020</v>
      </c>
      <c r="B794" s="13" t="s">
        <v>3402</v>
      </c>
      <c r="C794" s="13" t="s">
        <v>3403</v>
      </c>
      <c r="D794" s="26" t="s">
        <v>3404</v>
      </c>
      <c r="E794" s="17">
        <v>43815</v>
      </c>
      <c r="F794" s="13">
        <v>320</v>
      </c>
      <c r="G794" s="34">
        <v>43866</v>
      </c>
      <c r="H794" s="13">
        <v>11</v>
      </c>
      <c r="I794" s="13" t="s">
        <v>150</v>
      </c>
      <c r="J794" s="15" t="s">
        <v>3405</v>
      </c>
      <c r="K794" s="15" t="s">
        <v>3406</v>
      </c>
      <c r="L794" s="18">
        <v>1178553</v>
      </c>
      <c r="M794" s="19" t="s">
        <v>3407</v>
      </c>
      <c r="N794" s="20" t="str">
        <f ca="1">IFERROR(__xludf.DUMMYFUNCTION("IFERROR(IF($B10="""","""",JOIN(""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10))))"),"")</f>
        <v/>
      </c>
      <c r="O794" s="14" t="str">
        <f ca="1">IFERROR(__xludf.DUMMYFUNCTION("IFERROR(IF($B10="""","""",JOIN(""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10))))"),"")</f>
        <v/>
      </c>
      <c r="P794" s="21" t="str">
        <f ca="1">IFERROR(__xludf.DUMMYFUNCTION("IFERROR(IF($B10="""","""",JOIN(""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10))))"),"")</f>
        <v/>
      </c>
    </row>
    <row r="795" spans="1:16" x14ac:dyDescent="0.25">
      <c r="A795" s="13">
        <v>2020</v>
      </c>
      <c r="B795" s="13" t="s">
        <v>3408</v>
      </c>
      <c r="C795" s="13" t="s">
        <v>3409</v>
      </c>
      <c r="D795" s="26" t="s">
        <v>3410</v>
      </c>
      <c r="E795" s="17">
        <v>43668</v>
      </c>
      <c r="F795" s="13">
        <v>321</v>
      </c>
      <c r="G795" s="34">
        <v>43866</v>
      </c>
      <c r="H795" s="13">
        <v>1</v>
      </c>
      <c r="I795" s="13" t="s">
        <v>157</v>
      </c>
      <c r="J795" s="15" t="s">
        <v>3411</v>
      </c>
      <c r="K795" s="15" t="s">
        <v>3412</v>
      </c>
      <c r="L795" s="18">
        <v>1196685</v>
      </c>
      <c r="M795" s="19" t="s">
        <v>1220</v>
      </c>
      <c r="N795" s="20" t="str">
        <f ca="1">IFERROR(__xludf.DUMMYFUNCTION("IFERROR(IF($B11="""","""",JOIN(""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11))))"),"$1.196.685,00")</f>
        <v>$1.196.685,00</v>
      </c>
      <c r="O795" s="14" t="str">
        <f ca="1">IFERROR(__xludf.DUMMYFUNCTION("IFERROR(IF($B11="""","""",JOIN(""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11))))"),"5495346")</f>
        <v>5495346</v>
      </c>
      <c r="P795" s="21" t="str">
        <f ca="1">IFERROR(__xludf.DUMMYFUNCTION("IFERROR(IF($B11="""","""",JOIN(""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11))))"),"03/06/2022")</f>
        <v>03/06/2022</v>
      </c>
    </row>
    <row r="796" spans="1:16" ht="24" x14ac:dyDescent="0.25">
      <c r="A796" s="13">
        <v>2020</v>
      </c>
      <c r="B796" s="13" t="s">
        <v>3413</v>
      </c>
      <c r="C796" s="13" t="s">
        <v>3414</v>
      </c>
      <c r="D796" s="26" t="s">
        <v>3415</v>
      </c>
      <c r="E796" s="17">
        <v>43822</v>
      </c>
      <c r="F796" s="13">
        <v>322</v>
      </c>
      <c r="G796" s="34">
        <v>43866</v>
      </c>
      <c r="H796" s="13">
        <v>13</v>
      </c>
      <c r="I796" s="13" t="s">
        <v>157</v>
      </c>
      <c r="J796" s="15" t="s">
        <v>3416</v>
      </c>
      <c r="K796" s="15" t="s">
        <v>3417</v>
      </c>
      <c r="L796" s="18">
        <v>616474</v>
      </c>
      <c r="M796" s="19" t="s">
        <v>1246</v>
      </c>
      <c r="N796" s="20" t="str">
        <f ca="1">IFERROR(__xludf.DUMMYFUNCTION("IFERROR(IF($B12="""","""",JOIN(""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12))))"),"$616.474,00")</f>
        <v>$616.474,00</v>
      </c>
      <c r="O796" s="14" t="str">
        <f ca="1">IFERROR(__xludf.DUMMYFUNCTION("IFERROR(IF($B12="""","""",JOIN(""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12))))"),"4800245")</f>
        <v>4800245</v>
      </c>
      <c r="P796" s="21" t="str">
        <f ca="1">IFERROR(__xludf.DUMMYFUNCTION("IFERROR(IF($B12="""","""",JOIN(""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12))))"),"24/06/2020")</f>
        <v>24/06/2020</v>
      </c>
    </row>
    <row r="797" spans="1:16" ht="24" x14ac:dyDescent="0.25">
      <c r="A797" s="13">
        <v>2020</v>
      </c>
      <c r="B797" s="13" t="s">
        <v>3418</v>
      </c>
      <c r="C797" s="13" t="s">
        <v>3419</v>
      </c>
      <c r="D797" s="26" t="s">
        <v>3420</v>
      </c>
      <c r="E797" s="17">
        <v>43827</v>
      </c>
      <c r="F797" s="13">
        <v>336</v>
      </c>
      <c r="G797" s="34">
        <v>43866</v>
      </c>
      <c r="H797" s="13">
        <v>1</v>
      </c>
      <c r="I797" s="13" t="s">
        <v>157</v>
      </c>
      <c r="J797" s="15" t="s">
        <v>3421</v>
      </c>
      <c r="K797" s="15" t="s">
        <v>3422</v>
      </c>
      <c r="L797" s="18">
        <v>1744739</v>
      </c>
      <c r="M797" s="19" t="s">
        <v>2985</v>
      </c>
      <c r="N797" s="20" t="str">
        <f ca="1">IFERROR(__xludf.DUMMYFUNCTION("IFERROR(IF($B13="""","""",JOIN(""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13))))"),"$1.744.739,00")</f>
        <v>$1.744.739,00</v>
      </c>
      <c r="O797" s="14" t="str">
        <f ca="1">IFERROR(__xludf.DUMMYFUNCTION("IFERROR(IF($B13="""","""",JOIN(""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13))))"),"4781678")</f>
        <v>4781678</v>
      </c>
      <c r="P797" s="21" t="str">
        <f ca="1">IFERROR(__xludf.DUMMYFUNCTION("IFERROR(IF($B13="""","""",JOIN(""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13))))"),"28/05/2020")</f>
        <v>28/05/2020</v>
      </c>
    </row>
    <row r="798" spans="1:16" ht="36" x14ac:dyDescent="0.25">
      <c r="A798" s="13">
        <v>2020</v>
      </c>
      <c r="B798" s="13" t="s">
        <v>3423</v>
      </c>
      <c r="C798" s="13" t="s">
        <v>3424</v>
      </c>
      <c r="D798" s="26" t="s">
        <v>3425</v>
      </c>
      <c r="E798" s="17">
        <v>43875</v>
      </c>
      <c r="F798" s="13">
        <v>337</v>
      </c>
      <c r="G798" s="34">
        <v>43866</v>
      </c>
      <c r="H798" s="13">
        <v>10</v>
      </c>
      <c r="I798" s="13" t="s">
        <v>150</v>
      </c>
      <c r="J798" s="15" t="s">
        <v>363</v>
      </c>
      <c r="K798" s="15" t="s">
        <v>3426</v>
      </c>
      <c r="L798" s="18">
        <v>1160422</v>
      </c>
      <c r="M798" s="19" t="s">
        <v>2065</v>
      </c>
      <c r="N798" s="20">
        <v>1160422</v>
      </c>
      <c r="O798" s="14" t="str">
        <f ca="1">IFERROR(__xludf.DUMMYFUNCTION("IFERROR(IF($B14="""","""",JOIN(""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14))))"),"4727121")</f>
        <v>4727121</v>
      </c>
      <c r="P798" s="21" t="str">
        <f ca="1">IFERROR(__xludf.DUMMYFUNCTION("IFERROR(IF($B14="""","""",JOIN(""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14))))"),"21/02/2020")</f>
        <v>21/02/2020</v>
      </c>
    </row>
    <row r="799" spans="1:16" ht="36" x14ac:dyDescent="0.25">
      <c r="A799" s="13">
        <v>2020</v>
      </c>
      <c r="B799" s="13" t="s">
        <v>3427</v>
      </c>
      <c r="C799" s="13" t="s">
        <v>3428</v>
      </c>
      <c r="D799" s="26" t="s">
        <v>3429</v>
      </c>
      <c r="E799" s="17">
        <v>43867</v>
      </c>
      <c r="F799" s="13">
        <v>472</v>
      </c>
      <c r="G799" s="34">
        <v>43871</v>
      </c>
      <c r="H799" s="13">
        <v>11</v>
      </c>
      <c r="I799" s="13" t="s">
        <v>150</v>
      </c>
      <c r="J799" s="15" t="s">
        <v>363</v>
      </c>
      <c r="K799" s="15" t="s">
        <v>3430</v>
      </c>
      <c r="L799" s="18">
        <v>1305475</v>
      </c>
      <c r="M799" s="19" t="s">
        <v>2660</v>
      </c>
      <c r="N799" s="20">
        <v>1305475</v>
      </c>
      <c r="O799" s="14" t="s">
        <v>4840</v>
      </c>
      <c r="P799" s="21">
        <v>44049</v>
      </c>
    </row>
    <row r="800" spans="1:16" ht="72" x14ac:dyDescent="0.25">
      <c r="A800" s="13">
        <v>2020</v>
      </c>
      <c r="B800" s="13" t="s">
        <v>3431</v>
      </c>
      <c r="C800" s="13" t="s">
        <v>3432</v>
      </c>
      <c r="D800" s="26" t="s">
        <v>3433</v>
      </c>
      <c r="E800" s="17">
        <v>43815</v>
      </c>
      <c r="F800" s="13">
        <v>479</v>
      </c>
      <c r="G800" s="34">
        <v>43872</v>
      </c>
      <c r="H800" s="13">
        <v>2</v>
      </c>
      <c r="I800" s="13" t="s">
        <v>157</v>
      </c>
      <c r="J800" s="15" t="s">
        <v>3434</v>
      </c>
      <c r="K800" s="15" t="s">
        <v>3435</v>
      </c>
      <c r="L800" s="18">
        <v>4297189</v>
      </c>
      <c r="M800" s="19" t="s">
        <v>3436</v>
      </c>
      <c r="N800" s="20" t="str">
        <f ca="1">IFERROR(__xludf.DUMMYFUNCTION("IFERROR(IF($B17="""","""",JOIN(""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17))))"),"$4.297.189,00")</f>
        <v>$4.297.189,00</v>
      </c>
      <c r="O800" s="14" t="str">
        <f ca="1">IFERROR(__xludf.DUMMYFUNCTION("IFERROR(IF($B17="""","""",JOIN(""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17))))"),"4732547")</f>
        <v>4732547</v>
      </c>
      <c r="P800" s="21" t="str">
        <f ca="1">IFERROR(__xludf.DUMMYFUNCTION("IFERROR(IF($B17="""","""",JOIN(""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17))))"),"02/03/2020")</f>
        <v>02/03/2020</v>
      </c>
    </row>
    <row r="801" spans="1:16" ht="36" x14ac:dyDescent="0.25">
      <c r="A801" s="13">
        <v>2020</v>
      </c>
      <c r="B801" s="13" t="s">
        <v>3437</v>
      </c>
      <c r="C801" s="13" t="s">
        <v>3438</v>
      </c>
      <c r="D801" s="26" t="s">
        <v>3439</v>
      </c>
      <c r="E801" s="17">
        <v>43867</v>
      </c>
      <c r="F801" s="13">
        <v>484</v>
      </c>
      <c r="G801" s="34">
        <v>43872</v>
      </c>
      <c r="H801" s="13">
        <v>11</v>
      </c>
      <c r="I801" s="13" t="s">
        <v>157</v>
      </c>
      <c r="J801" s="15" t="s">
        <v>3440</v>
      </c>
      <c r="K801" s="15" t="s">
        <v>3441</v>
      </c>
      <c r="L801" s="18">
        <v>580211</v>
      </c>
      <c r="M801" s="19" t="s">
        <v>991</v>
      </c>
      <c r="N801" s="20">
        <v>580211</v>
      </c>
      <c r="O801" s="14" t="str">
        <f ca="1">IFERROR(__xludf.DUMMYFUNCTION("IFERROR(IF($B18="""","""",JOIN(""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18))))"),"4735890")</f>
        <v>4735890</v>
      </c>
      <c r="P801" s="21" t="str">
        <f ca="1">IFERROR(__xludf.DUMMYFUNCTION("IFERROR(IF($B18="""","""",JOIN(""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18))))"),"02/03/2020")</f>
        <v>02/03/2020</v>
      </c>
    </row>
    <row r="802" spans="1:16" ht="36" x14ac:dyDescent="0.25">
      <c r="A802" s="13">
        <v>2020</v>
      </c>
      <c r="B802" s="13" t="s">
        <v>3442</v>
      </c>
      <c r="C802" s="13" t="s">
        <v>3443</v>
      </c>
      <c r="D802" s="26" t="s">
        <v>3444</v>
      </c>
      <c r="E802" s="17">
        <v>43502</v>
      </c>
      <c r="F802" s="13">
        <v>485</v>
      </c>
      <c r="G802" s="34">
        <v>43872</v>
      </c>
      <c r="H802" s="13">
        <v>11</v>
      </c>
      <c r="I802" s="13" t="s">
        <v>150</v>
      </c>
      <c r="J802" s="15" t="s">
        <v>363</v>
      </c>
      <c r="K802" s="15" t="s">
        <v>3445</v>
      </c>
      <c r="L802" s="18">
        <v>21884840</v>
      </c>
      <c r="M802" s="19" t="s">
        <v>3446</v>
      </c>
      <c r="N802" s="20" t="str">
        <f ca="1">IFERROR(__xludf.DUMMYFUNCTION("IFERROR(IF($B19="""","""",JOIN(""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19))))"),"$21.884.840,00")</f>
        <v>$21.884.840,00</v>
      </c>
      <c r="O802" s="14" t="str">
        <f ca="1">IFERROR(__xludf.DUMMYFUNCTION("IFERROR(IF($B19="""","""",JOIN(""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19))))"),"5037004")</f>
        <v>5037004</v>
      </c>
      <c r="P802" s="21" t="str">
        <f ca="1">IFERROR(__xludf.DUMMYFUNCTION("IFERROR(IF($B19="""","""",JOIN(""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19))))"),"20/04/2021")</f>
        <v>20/04/2021</v>
      </c>
    </row>
    <row r="803" spans="1:16" ht="24" x14ac:dyDescent="0.25">
      <c r="A803" s="13">
        <v>2020</v>
      </c>
      <c r="B803" s="13" t="s">
        <v>3447</v>
      </c>
      <c r="C803" s="13" t="s">
        <v>3448</v>
      </c>
      <c r="D803" s="26" t="s">
        <v>3449</v>
      </c>
      <c r="E803" s="17">
        <v>43873</v>
      </c>
      <c r="F803" s="13">
        <v>530</v>
      </c>
      <c r="G803" s="34">
        <v>43879</v>
      </c>
      <c r="H803" s="13">
        <v>11</v>
      </c>
      <c r="I803" s="13" t="s">
        <v>150</v>
      </c>
      <c r="J803" s="15" t="s">
        <v>1180</v>
      </c>
      <c r="K803" s="15" t="s">
        <v>3450</v>
      </c>
      <c r="L803" s="18">
        <v>2538423</v>
      </c>
      <c r="M803" s="19" t="s">
        <v>921</v>
      </c>
      <c r="N803" s="20" t="str">
        <f ca="1">IFERROR(__xludf.DUMMYFUNCTION("IFERROR(IF($B20="""","""",JOIN(""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20))))"),"")</f>
        <v/>
      </c>
      <c r="O803" s="14" t="str">
        <f ca="1">IFERROR(__xludf.DUMMYFUNCTION("IFERROR(IF($B20="""","""",JOIN(""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20))))"),"")</f>
        <v/>
      </c>
      <c r="P803" s="21" t="str">
        <f ca="1">IFERROR(__xludf.DUMMYFUNCTION("IFERROR(IF($B20="""","""",JOIN(""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20))))"),"")</f>
        <v/>
      </c>
    </row>
    <row r="804" spans="1:16" ht="84" x14ac:dyDescent="0.25">
      <c r="A804" s="13">
        <v>2020</v>
      </c>
      <c r="B804" s="13" t="s">
        <v>3451</v>
      </c>
      <c r="C804" s="13" t="s">
        <v>3452</v>
      </c>
      <c r="D804" s="26" t="s">
        <v>3453</v>
      </c>
      <c r="E804" s="17">
        <v>43829</v>
      </c>
      <c r="F804" s="13">
        <v>600</v>
      </c>
      <c r="G804" s="34">
        <v>43886</v>
      </c>
      <c r="H804" s="13">
        <v>11</v>
      </c>
      <c r="I804" s="13" t="s">
        <v>157</v>
      </c>
      <c r="J804" s="15" t="s">
        <v>3454</v>
      </c>
      <c r="K804" s="15" t="s">
        <v>3455</v>
      </c>
      <c r="L804" s="18">
        <v>7996035</v>
      </c>
      <c r="M804" s="19" t="s">
        <v>3456</v>
      </c>
      <c r="N804" s="20">
        <v>7996035</v>
      </c>
      <c r="O804" s="14" t="str">
        <f ca="1">IFERROR(__xludf.DUMMYFUNCTION("IFERROR(IF($B21="""","""",JOIN(""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21))))"),"4769865")</f>
        <v>4769865</v>
      </c>
      <c r="P804" s="21" t="str">
        <f ca="1">IFERROR(__xludf.DUMMYFUNCTION("IFERROR(IF($B21="""","""",JOIN(""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21))))"),"22/05/2020")</f>
        <v>22/05/2020</v>
      </c>
    </row>
    <row r="805" spans="1:16" x14ac:dyDescent="0.25">
      <c r="A805" s="13">
        <v>2020</v>
      </c>
      <c r="B805" s="13" t="s">
        <v>3457</v>
      </c>
      <c r="C805" s="13" t="s">
        <v>3458</v>
      </c>
      <c r="D805" s="26" t="s">
        <v>3459</v>
      </c>
      <c r="E805" s="17">
        <v>43165</v>
      </c>
      <c r="F805" s="13">
        <v>728</v>
      </c>
      <c r="G805" s="34">
        <v>43901</v>
      </c>
      <c r="H805" s="13">
        <v>13</v>
      </c>
      <c r="I805" s="13" t="s">
        <v>157</v>
      </c>
      <c r="J805" s="15" t="s">
        <v>3460</v>
      </c>
      <c r="K805" s="15" t="s">
        <v>3461</v>
      </c>
      <c r="L805" s="18">
        <v>2164410</v>
      </c>
      <c r="M805" s="19" t="s">
        <v>3462</v>
      </c>
      <c r="N805" s="20">
        <v>2164410</v>
      </c>
      <c r="O805" s="14" t="str">
        <f ca="1">IFERROR(__xludf.DUMMYFUNCTION("IFERROR(IF($B22="""","""",JOIN(""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22))))"),"4745433")</f>
        <v>4745433</v>
      </c>
      <c r="P805" s="21" t="str">
        <f ca="1">IFERROR(__xludf.DUMMYFUNCTION("IFERROR(IF($B22="""","""",JOIN(""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22))))"),"13/03/2020")</f>
        <v>13/03/2020</v>
      </c>
    </row>
    <row r="806" spans="1:16" ht="48" x14ac:dyDescent="0.25">
      <c r="A806" s="13">
        <v>2020</v>
      </c>
      <c r="B806" s="13" t="s">
        <v>3463</v>
      </c>
      <c r="C806" s="13" t="s">
        <v>3464</v>
      </c>
      <c r="D806" s="26" t="s">
        <v>3465</v>
      </c>
      <c r="E806" s="17">
        <v>43767</v>
      </c>
      <c r="F806" s="13">
        <v>809</v>
      </c>
      <c r="G806" s="34">
        <v>43920</v>
      </c>
      <c r="H806" s="13">
        <v>7</v>
      </c>
      <c r="I806" s="13" t="s">
        <v>157</v>
      </c>
      <c r="J806" s="15" t="s">
        <v>3466</v>
      </c>
      <c r="K806" s="15" t="s">
        <v>3467</v>
      </c>
      <c r="L806" s="18">
        <v>580211</v>
      </c>
      <c r="M806" s="19" t="s">
        <v>991</v>
      </c>
      <c r="N806" s="20" t="str">
        <f ca="1">IFERROR(__xludf.DUMMYFUNCTION("IFERROR(IF($B23="""","""",JOIN(""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23))))"),"$580.211,00
$580.211,00")</f>
        <v>$580.211,00
$580.211,00</v>
      </c>
      <c r="O806" s="14" t="str">
        <f ca="1">IFERROR(__xludf.DUMMYFUNCTION("IFERROR(IF($B23="""","""",JOIN(""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23))))"),"4826191
5008677")</f>
        <v>4826191
5008677</v>
      </c>
      <c r="P806" s="21" t="str">
        <f ca="1">IFERROR(__xludf.DUMMYFUNCTION("IFERROR(IF($B23="""","""",JOIN(""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23))))"),"19/08/2020
08/02/2021")</f>
        <v>19/08/2020
08/02/2021</v>
      </c>
    </row>
    <row r="807" spans="1:16" ht="48" x14ac:dyDescent="0.25">
      <c r="A807" s="13">
        <v>2020</v>
      </c>
      <c r="B807" s="13" t="s">
        <v>3468</v>
      </c>
      <c r="C807" s="13" t="s">
        <v>3469</v>
      </c>
      <c r="D807" s="26" t="s">
        <v>3470</v>
      </c>
      <c r="E807" s="17">
        <v>43865</v>
      </c>
      <c r="F807" s="13">
        <v>811</v>
      </c>
      <c r="G807" s="34">
        <v>43920</v>
      </c>
      <c r="H807" s="13">
        <v>11</v>
      </c>
      <c r="I807" s="13" t="s">
        <v>157</v>
      </c>
      <c r="J807" s="15" t="s">
        <v>3471</v>
      </c>
      <c r="K807" s="15" t="s">
        <v>3472</v>
      </c>
      <c r="L807" s="18">
        <v>1124159</v>
      </c>
      <c r="M807" s="19" t="s">
        <v>2715</v>
      </c>
      <c r="N807" s="20">
        <v>1124159</v>
      </c>
      <c r="O807" s="14" t="str">
        <f ca="1">IFERROR(__xludf.DUMMYFUNCTION("IFERROR(IF($B24="""","""",JOIN(""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24))))"),"4803088")</f>
        <v>4803088</v>
      </c>
      <c r="P807" s="21" t="str">
        <f ca="1">IFERROR(__xludf.DUMMYFUNCTION("IFERROR(IF($B24="""","""",JOIN(""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24))))"),"03/07/2020")</f>
        <v>03/07/2020</v>
      </c>
    </row>
    <row r="808" spans="1:16" x14ac:dyDescent="0.25">
      <c r="A808" s="13">
        <v>2020</v>
      </c>
      <c r="B808" s="13" t="s">
        <v>3473</v>
      </c>
      <c r="C808" s="13" t="s">
        <v>3474</v>
      </c>
      <c r="D808" s="26" t="s">
        <v>3475</v>
      </c>
      <c r="E808" s="17">
        <v>43873</v>
      </c>
      <c r="F808" s="13">
        <v>912</v>
      </c>
      <c r="G808" s="34">
        <v>43948</v>
      </c>
      <c r="H808" s="13">
        <v>3</v>
      </c>
      <c r="I808" s="13" t="s">
        <v>157</v>
      </c>
      <c r="J808" s="15" t="s">
        <v>3476</v>
      </c>
      <c r="K808" s="15" t="s">
        <v>3477</v>
      </c>
      <c r="L808" s="18">
        <v>1196685</v>
      </c>
      <c r="M808" s="19" t="s">
        <v>1220</v>
      </c>
      <c r="N808" s="20">
        <v>1196685</v>
      </c>
      <c r="O808" s="14" t="str">
        <f ca="1">IFERROR(__xludf.DUMMYFUNCTION("IFERROR(IF($B25="""","""",JOIN(""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25))))"),"4834609")</f>
        <v>4834609</v>
      </c>
      <c r="P808" s="21" t="str">
        <f ca="1">IFERROR(__xludf.DUMMYFUNCTION("IFERROR(IF($B25="""","""",JOIN(""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25))))"),"03/08/2020")</f>
        <v>03/08/2020</v>
      </c>
    </row>
    <row r="809" spans="1:16" ht="36" x14ac:dyDescent="0.25">
      <c r="A809" s="13">
        <v>2020</v>
      </c>
      <c r="B809" s="13" t="s">
        <v>3478</v>
      </c>
      <c r="C809" s="13" t="s">
        <v>3479</v>
      </c>
      <c r="D809" s="26" t="s">
        <v>3480</v>
      </c>
      <c r="E809" s="17">
        <v>43797</v>
      </c>
      <c r="F809" s="13">
        <v>913</v>
      </c>
      <c r="G809" s="34">
        <v>43948</v>
      </c>
      <c r="H809" s="13">
        <v>13</v>
      </c>
      <c r="I809" s="13" t="s">
        <v>150</v>
      </c>
      <c r="J809" s="15" t="s">
        <v>363</v>
      </c>
      <c r="K809" s="15" t="s">
        <v>3481</v>
      </c>
      <c r="L809" s="18">
        <v>2919187</v>
      </c>
      <c r="M809" s="19" t="s">
        <v>3482</v>
      </c>
      <c r="N809" s="20" t="str">
        <f ca="1">IFERROR(__xludf.DUMMYFUNCTION("IFERROR(IF($B26="""","""",JOIN(""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26))))"),"")</f>
        <v/>
      </c>
      <c r="O809" s="14" t="str">
        <f ca="1">IFERROR(__xludf.DUMMYFUNCTION("IFERROR(IF($B26="""","""",JOIN(""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26))))"),"")</f>
        <v/>
      </c>
      <c r="P809" s="21" t="str">
        <f ca="1">IFERROR(__xludf.DUMMYFUNCTION("IFERROR(IF($B26="""","""",JOIN(""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26))))"),"")</f>
        <v/>
      </c>
    </row>
    <row r="810" spans="1:16" ht="24" x14ac:dyDescent="0.25">
      <c r="A810" s="13">
        <v>2020</v>
      </c>
      <c r="B810" s="13" t="s">
        <v>3483</v>
      </c>
      <c r="C810" s="13" t="s">
        <v>3484</v>
      </c>
      <c r="D810" s="26" t="s">
        <v>3485</v>
      </c>
      <c r="E810" s="17">
        <v>43822</v>
      </c>
      <c r="F810" s="13">
        <v>914</v>
      </c>
      <c r="G810" s="34">
        <v>43948</v>
      </c>
      <c r="H810" s="13">
        <v>13</v>
      </c>
      <c r="I810" s="13" t="s">
        <v>157</v>
      </c>
      <c r="J810" s="15" t="s">
        <v>3486</v>
      </c>
      <c r="K810" s="15" t="s">
        <v>3487</v>
      </c>
      <c r="L810" s="18">
        <v>20651892</v>
      </c>
      <c r="M810" s="19" t="s">
        <v>3488</v>
      </c>
      <c r="N810" s="20" t="str">
        <f ca="1">IFERROR(__xludf.DUMMYFUNCTION("IFERROR(IF($B27="""","""",JOIN(""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27))))"),"$20.651.892,00")</f>
        <v>$20.651.892,00</v>
      </c>
      <c r="O810" s="14" t="str">
        <f ca="1">IFERROR(__xludf.DUMMYFUNCTION("IFERROR(IF($B27="""","""",JOIN(""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27))))"),"5001266")</f>
        <v>5001266</v>
      </c>
      <c r="P810" s="21" t="str">
        <f ca="1">IFERROR(__xludf.DUMMYFUNCTION("IFERROR(IF($B27="""","""",JOIN(""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27))))"),"26/01/2021")</f>
        <v>26/01/2021</v>
      </c>
    </row>
    <row r="811" spans="1:16" ht="24" x14ac:dyDescent="0.25">
      <c r="A811" s="13">
        <v>2020</v>
      </c>
      <c r="B811" s="13" t="s">
        <v>3489</v>
      </c>
      <c r="C811" s="13" t="s">
        <v>3490</v>
      </c>
      <c r="D811" s="26" t="s">
        <v>3491</v>
      </c>
      <c r="E811" s="17">
        <v>43887</v>
      </c>
      <c r="F811" s="13">
        <v>915</v>
      </c>
      <c r="G811" s="34">
        <v>43948</v>
      </c>
      <c r="H811" s="13">
        <v>8</v>
      </c>
      <c r="I811" s="13" t="s">
        <v>157</v>
      </c>
      <c r="J811" s="15" t="s">
        <v>3492</v>
      </c>
      <c r="K811" s="15" t="s">
        <v>3493</v>
      </c>
      <c r="L811" s="18">
        <v>1831291</v>
      </c>
      <c r="M811" s="19" t="s">
        <v>1103</v>
      </c>
      <c r="N811" s="20">
        <v>1831291</v>
      </c>
      <c r="O811" s="14" t="str">
        <f ca="1">IFERROR(__xludf.DUMMYFUNCTION("IFERROR(IF($B28="""","""",JOIN(""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28))))"),"4870146")</f>
        <v>4870146</v>
      </c>
      <c r="P811" s="21" t="str">
        <f ca="1">IFERROR(__xludf.DUMMYFUNCTION("IFERROR(IF($B28="""","""",JOIN(""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28))))"),"14/09/2020")</f>
        <v>14/09/2020</v>
      </c>
    </row>
    <row r="812" spans="1:16" x14ac:dyDescent="0.25">
      <c r="A812" s="13">
        <v>2020</v>
      </c>
      <c r="B812" s="13" t="s">
        <v>3494</v>
      </c>
      <c r="C812" s="13" t="s">
        <v>3495</v>
      </c>
      <c r="D812" s="26" t="s">
        <v>3496</v>
      </c>
      <c r="E812" s="17">
        <v>43932</v>
      </c>
      <c r="F812" s="13">
        <v>916</v>
      </c>
      <c r="G812" s="34">
        <v>43948</v>
      </c>
      <c r="H812" s="13">
        <v>16</v>
      </c>
      <c r="I812" s="13" t="s">
        <v>157</v>
      </c>
      <c r="J812" s="15" t="s">
        <v>3497</v>
      </c>
      <c r="K812" s="15" t="s">
        <v>3498</v>
      </c>
      <c r="L812" s="18">
        <v>3499398</v>
      </c>
      <c r="M812" s="19" t="s">
        <v>3499</v>
      </c>
      <c r="N812" s="20" t="str">
        <f ca="1">IFERROR(__xludf.DUMMYFUNCTION("IFERROR(IF($B29="""","""",JOIN(""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29))))"),"$3.499.398,00")</f>
        <v>$3.499.398,00</v>
      </c>
      <c r="O812" s="14" t="str">
        <f ca="1">IFERROR(__xludf.DUMMYFUNCTION("IFERROR(IF($B29="""","""",JOIN(""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29))))"),"4896209")</f>
        <v>4896209</v>
      </c>
      <c r="P812" s="21" t="str">
        <f ca="1">IFERROR(__xludf.DUMMYFUNCTION("IFERROR(IF($B29="""","""",JOIN(""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29))))"),"06/10/2020")</f>
        <v>06/10/2020</v>
      </c>
    </row>
    <row r="813" spans="1:16" ht="48" x14ac:dyDescent="0.25">
      <c r="A813" s="13">
        <v>2020</v>
      </c>
      <c r="B813" s="13" t="s">
        <v>3500</v>
      </c>
      <c r="C813" s="13" t="s">
        <v>3501</v>
      </c>
      <c r="D813" s="26" t="s">
        <v>3502</v>
      </c>
      <c r="E813" s="17">
        <v>43829</v>
      </c>
      <c r="F813" s="13">
        <v>926</v>
      </c>
      <c r="G813" s="34">
        <v>43949</v>
      </c>
      <c r="H813" s="13">
        <v>11</v>
      </c>
      <c r="I813" s="13" t="s">
        <v>157</v>
      </c>
      <c r="J813" s="15" t="s">
        <v>3503</v>
      </c>
      <c r="K813" s="15" t="s">
        <v>3504</v>
      </c>
      <c r="L813" s="18">
        <v>486965521</v>
      </c>
      <c r="M813" s="19" t="s">
        <v>3505</v>
      </c>
      <c r="N813" s="20" t="str">
        <f ca="1">IFERROR(__xludf.DUMMYFUNCTION("IFERROR(IF($B30="""","""",JOIN(""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30))))"),"$528.965.522,00")</f>
        <v>$528.965.522,00</v>
      </c>
      <c r="O813" s="14" t="str">
        <f ca="1">IFERROR(__xludf.DUMMYFUNCTION("IFERROR(IF($B30="""","""",JOIN(""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30))))"),"4812839")</f>
        <v>4812839</v>
      </c>
      <c r="P813" s="21" t="str">
        <f ca="1">IFERROR(__xludf.DUMMYFUNCTION("IFERROR(IF($B30="""","""",JOIN(""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30))))"),"13/07/2020")</f>
        <v>13/07/2020</v>
      </c>
    </row>
    <row r="814" spans="1:16" ht="36" x14ac:dyDescent="0.25">
      <c r="A814" s="13">
        <v>2020</v>
      </c>
      <c r="B814" s="13" t="s">
        <v>3506</v>
      </c>
      <c r="C814" s="13" t="s">
        <v>3507</v>
      </c>
      <c r="D814" s="26" t="s">
        <v>3508</v>
      </c>
      <c r="E814" s="17">
        <v>43878</v>
      </c>
      <c r="F814" s="13">
        <v>930</v>
      </c>
      <c r="G814" s="34">
        <v>43950</v>
      </c>
      <c r="H814" s="13">
        <v>11</v>
      </c>
      <c r="I814" s="13" t="s">
        <v>157</v>
      </c>
      <c r="J814" s="15" t="s">
        <v>3509</v>
      </c>
      <c r="K814" s="15" t="s">
        <v>3510</v>
      </c>
      <c r="L814" s="18">
        <v>21501354</v>
      </c>
      <c r="M814" s="19" t="s">
        <v>3511</v>
      </c>
      <c r="N814" s="20" t="str">
        <f ca="1">IFERROR(__xludf.DUMMYFUNCTION("IFERROR(IF($B31="""","""",JOIN(""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31))))"),"$21.501.354,00
$1.796.055,00")</f>
        <v>$21.501.354,00
$1.796.055,00</v>
      </c>
      <c r="O814" s="14" t="str">
        <f ca="1">IFERROR(__xludf.DUMMYFUNCTION("IFERROR(IF($B31="""","""",JOIN(""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31))))"),"5158566
5368017")</f>
        <v>5158566
5368017</v>
      </c>
      <c r="P814" s="21" t="str">
        <f ca="1">IFERROR(__xludf.DUMMYFUNCTION("IFERROR(IF($B31="""","""",JOIN(""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31))))"),"29/07/2021
18/02/2022")</f>
        <v>29/07/2021
18/02/2022</v>
      </c>
    </row>
    <row r="815" spans="1:16" ht="24" x14ac:dyDescent="0.25">
      <c r="A815" s="13">
        <v>2020</v>
      </c>
      <c r="B815" s="13" t="s">
        <v>3512</v>
      </c>
      <c r="C815" s="13" t="s">
        <v>3513</v>
      </c>
      <c r="D815" s="26" t="s">
        <v>3514</v>
      </c>
      <c r="E815" s="17">
        <v>43600</v>
      </c>
      <c r="F815" s="13">
        <v>1019</v>
      </c>
      <c r="G815" s="34">
        <v>43970</v>
      </c>
      <c r="H815" s="13">
        <v>2</v>
      </c>
      <c r="I815" s="13" t="s">
        <v>157</v>
      </c>
      <c r="J815" s="15" t="s">
        <v>3515</v>
      </c>
      <c r="K815" s="15" t="s">
        <v>3516</v>
      </c>
      <c r="L815" s="18">
        <v>1196685</v>
      </c>
      <c r="M815" s="19" t="s">
        <v>1220</v>
      </c>
      <c r="N815" s="20" t="str">
        <f ca="1">IFERROR(__xludf.DUMMYFUNCTION("IFERROR(IF($B32="""","""",JOIN(""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32))))"),"$1.196.685,00")</f>
        <v>$1.196.685,00</v>
      </c>
      <c r="O815" s="14" t="str">
        <f ca="1">IFERROR(__xludf.DUMMYFUNCTION("IFERROR(IF($B32="""","""",JOIN(""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32))))"),"4801591")</f>
        <v>4801591</v>
      </c>
      <c r="P815" s="21" t="str">
        <f ca="1">IFERROR(__xludf.DUMMYFUNCTION("IFERROR(IF($B32="""","""",JOIN(""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32))))"),"26/06/2020")</f>
        <v>26/06/2020</v>
      </c>
    </row>
    <row r="816" spans="1:16" ht="84" x14ac:dyDescent="0.25">
      <c r="A816" s="13">
        <v>2020</v>
      </c>
      <c r="B816" s="13" t="s">
        <v>3517</v>
      </c>
      <c r="C816" s="13" t="s">
        <v>3518</v>
      </c>
      <c r="D816" s="26" t="s">
        <v>3519</v>
      </c>
      <c r="E816" s="17">
        <v>43906</v>
      </c>
      <c r="F816" s="13">
        <v>1051</v>
      </c>
      <c r="G816" s="34">
        <v>43978</v>
      </c>
      <c r="H816" s="13">
        <v>11</v>
      </c>
      <c r="I816" s="13" t="s">
        <v>157</v>
      </c>
      <c r="J816" s="15" t="s">
        <v>3520</v>
      </c>
      <c r="K816" s="15" t="s">
        <v>3521</v>
      </c>
      <c r="L816" s="18">
        <v>258737929</v>
      </c>
      <c r="M816" s="19" t="s">
        <v>3522</v>
      </c>
      <c r="N816" s="20" t="str">
        <f ca="1">IFERROR(__xludf.DUMMYFUNCTION("IFERROR(IF($B33="""","""",JOIN(""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33))))"),"$258.737.929,00")</f>
        <v>$258.737.929,00</v>
      </c>
      <c r="O816" s="14" t="str">
        <f ca="1">IFERROR(__xludf.DUMMYFUNCTION("IFERROR(IF($B33="""","""",JOIN(""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33))))"),"4810584")</f>
        <v>4810584</v>
      </c>
      <c r="P816" s="21" t="str">
        <f ca="1">IFERROR(__xludf.DUMMYFUNCTION("IFERROR(IF($B33="""","""",JOIN(""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33))))"),"13/07/2020")</f>
        <v>13/07/2020</v>
      </c>
    </row>
    <row r="817" spans="1:16" ht="24" x14ac:dyDescent="0.25">
      <c r="A817" s="13">
        <v>2020</v>
      </c>
      <c r="B817" s="13" t="s">
        <v>3523</v>
      </c>
      <c r="C817" s="13" t="s">
        <v>3524</v>
      </c>
      <c r="D817" s="26" t="s">
        <v>3525</v>
      </c>
      <c r="E817" s="17">
        <v>43867</v>
      </c>
      <c r="F817" s="13">
        <v>1059</v>
      </c>
      <c r="G817" s="34">
        <v>43979</v>
      </c>
      <c r="H817" s="13">
        <v>10</v>
      </c>
      <c r="I817" s="13" t="s">
        <v>157</v>
      </c>
      <c r="J817" s="15" t="s">
        <v>3526</v>
      </c>
      <c r="K817" s="15" t="s">
        <v>3527</v>
      </c>
      <c r="L817" s="18">
        <v>3352637</v>
      </c>
      <c r="M817" s="19" t="s">
        <v>2060</v>
      </c>
      <c r="N817" s="20" t="str">
        <f ca="1">IFERROR(__xludf.DUMMYFUNCTION("IFERROR(IF($B34="""","""",JOIN(""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34))))"),"$3.352.637,00")</f>
        <v>$3.352.637,00</v>
      </c>
      <c r="O817" s="14" t="str">
        <f ca="1">IFERROR(__xludf.DUMMYFUNCTION("IFERROR(IF($B34="""","""",JOIN(""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34))))"),"4811986")</f>
        <v>4811986</v>
      </c>
      <c r="P817" s="21" t="str">
        <f ca="1">IFERROR(__xludf.DUMMYFUNCTION("IFERROR(IF($B34="""","""",JOIN(""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34))))"),"16/07/2020")</f>
        <v>16/07/2020</v>
      </c>
    </row>
    <row r="818" spans="1:16" ht="24" x14ac:dyDescent="0.25">
      <c r="A818" s="13">
        <v>2020</v>
      </c>
      <c r="B818" s="13" t="s">
        <v>3528</v>
      </c>
      <c r="C818" s="13" t="s">
        <v>3529</v>
      </c>
      <c r="D818" s="26" t="s">
        <v>3530</v>
      </c>
      <c r="E818" s="17">
        <v>43874</v>
      </c>
      <c r="F818" s="13">
        <v>1063</v>
      </c>
      <c r="G818" s="34">
        <v>43979</v>
      </c>
      <c r="H818" s="13">
        <v>12</v>
      </c>
      <c r="I818" s="13" t="s">
        <v>157</v>
      </c>
      <c r="J818" s="15" t="s">
        <v>3531</v>
      </c>
      <c r="K818" s="15" t="s">
        <v>3532</v>
      </c>
      <c r="L818" s="18">
        <v>1232948</v>
      </c>
      <c r="M818" s="19" t="s">
        <v>1315</v>
      </c>
      <c r="N818" s="20">
        <v>1232948</v>
      </c>
      <c r="O818" s="14" t="str">
        <f ca="1">IFERROR(__xludf.DUMMYFUNCTION("IFERROR(IF($B35="""","""",JOIN(""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35))))"),"4801792")</f>
        <v>4801792</v>
      </c>
      <c r="P818" s="21" t="str">
        <f ca="1">IFERROR(__xludf.DUMMYFUNCTION("IFERROR(IF($B35="""","""",JOIN(""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35))))"),"30/06/2020")</f>
        <v>30/06/2020</v>
      </c>
    </row>
    <row r="819" spans="1:16" ht="24" x14ac:dyDescent="0.25">
      <c r="A819" s="13">
        <v>2020</v>
      </c>
      <c r="B819" s="13" t="s">
        <v>3533</v>
      </c>
      <c r="C819" s="13" t="s">
        <v>3529</v>
      </c>
      <c r="D819" s="26" t="s">
        <v>3534</v>
      </c>
      <c r="E819" s="17">
        <v>43867</v>
      </c>
      <c r="F819" s="13">
        <v>1100</v>
      </c>
      <c r="G819" s="34">
        <v>43985</v>
      </c>
      <c r="H819" s="13">
        <v>12</v>
      </c>
      <c r="I819" s="13" t="s">
        <v>157</v>
      </c>
      <c r="J819" s="15" t="s">
        <v>3531</v>
      </c>
      <c r="K819" s="15" t="s">
        <v>3535</v>
      </c>
      <c r="L819" s="18">
        <v>1160422</v>
      </c>
      <c r="M819" s="19" t="s">
        <v>2065</v>
      </c>
      <c r="N819" s="20" t="str">
        <f ca="1">IFERROR(__xludf.DUMMYFUNCTION("IFERROR(IF($B36="""","""",JOIN(""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36))))"),"$1.160.422,00")</f>
        <v>$1.160.422,00</v>
      </c>
      <c r="O819" s="14" t="str">
        <f ca="1">IFERROR(__xludf.DUMMYFUNCTION("IFERROR(IF($B36="""","""",JOIN(""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36))))"),"4802022")</f>
        <v>4802022</v>
      </c>
      <c r="P819" s="21" t="str">
        <f ca="1">IFERROR(__xludf.DUMMYFUNCTION("IFERROR(IF($B36="""","""",JOIN(""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36))))"),"30/06/2020")</f>
        <v>30/06/2020</v>
      </c>
    </row>
    <row r="820" spans="1:16" ht="36" x14ac:dyDescent="0.25">
      <c r="A820" s="13">
        <v>2020</v>
      </c>
      <c r="B820" s="13" t="s">
        <v>3536</v>
      </c>
      <c r="C820" s="13" t="s">
        <v>3537</v>
      </c>
      <c r="D820" s="26" t="s">
        <v>3538</v>
      </c>
      <c r="E820" s="17">
        <v>43973</v>
      </c>
      <c r="F820" s="13">
        <v>1119</v>
      </c>
      <c r="G820" s="34">
        <v>43990</v>
      </c>
      <c r="H820" s="13">
        <v>4</v>
      </c>
      <c r="I820" s="13" t="s">
        <v>157</v>
      </c>
      <c r="J820" s="15" t="s">
        <v>3539</v>
      </c>
      <c r="K820" s="15" t="s">
        <v>3540</v>
      </c>
      <c r="L820" s="18">
        <v>10044906</v>
      </c>
      <c r="M820" s="19" t="s">
        <v>3541</v>
      </c>
      <c r="N820" s="20" t="str">
        <f ca="1">IFERROR(__xludf.DUMMYFUNCTION("IFERROR(IF($B37="""","""",JOIN(""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37))))"),"")</f>
        <v/>
      </c>
      <c r="O820" s="14" t="str">
        <f ca="1">IFERROR(__xludf.DUMMYFUNCTION("IFERROR(IF($B37="""","""",JOIN(""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37))))"),"")</f>
        <v/>
      </c>
      <c r="P820" s="21" t="str">
        <f ca="1">IFERROR(__xludf.DUMMYFUNCTION("IFERROR(IF($B37="""","""",JOIN(""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37))))"),"")</f>
        <v/>
      </c>
    </row>
    <row r="821" spans="1:16" ht="24" x14ac:dyDescent="0.25">
      <c r="A821" s="13">
        <v>2020</v>
      </c>
      <c r="B821" s="13" t="s">
        <v>3542</v>
      </c>
      <c r="C821" s="13" t="s">
        <v>3543</v>
      </c>
      <c r="D821" s="26" t="s">
        <v>3544</v>
      </c>
      <c r="E821" s="17">
        <v>43894</v>
      </c>
      <c r="F821" s="13">
        <v>1143</v>
      </c>
      <c r="G821" s="34">
        <v>43994</v>
      </c>
      <c r="H821" s="13">
        <v>2</v>
      </c>
      <c r="I821" s="13" t="s">
        <v>157</v>
      </c>
      <c r="J821" s="15" t="s">
        <v>3545</v>
      </c>
      <c r="K821" s="15" t="s">
        <v>3546</v>
      </c>
      <c r="L821" s="18">
        <v>18603021</v>
      </c>
      <c r="M821" s="19" t="s">
        <v>3547</v>
      </c>
      <c r="N821" s="20" t="str">
        <f ca="1">IFERROR(__xludf.DUMMYFUNCTION("IFERROR(IF($B38="""","""",JOIN(""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38))))"),"$18.603.021,00")</f>
        <v>$18.603.021,00</v>
      </c>
      <c r="O821" s="14" t="str">
        <f ca="1">IFERROR(__xludf.DUMMYFUNCTION("IFERROR(IF($B38="""","""",JOIN(""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38))))"),"4802936")</f>
        <v>4802936</v>
      </c>
      <c r="P821" s="21" t="str">
        <f ca="1">IFERROR(__xludf.DUMMYFUNCTION("IFERROR(IF($B38="""","""",JOIN(""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38))))"),"30/06/2020")</f>
        <v>30/06/2020</v>
      </c>
    </row>
    <row r="822" spans="1:16" ht="144" x14ac:dyDescent="0.25">
      <c r="A822" s="13">
        <v>2020</v>
      </c>
      <c r="B822" s="13" t="s">
        <v>3548</v>
      </c>
      <c r="C822" s="13" t="s">
        <v>3549</v>
      </c>
      <c r="D822" s="26" t="s">
        <v>3550</v>
      </c>
      <c r="E822" s="17">
        <v>43872</v>
      </c>
      <c r="F822" s="13">
        <v>1144</v>
      </c>
      <c r="G822" s="34">
        <v>43994</v>
      </c>
      <c r="H822" s="13">
        <v>7</v>
      </c>
      <c r="I822" s="13" t="s">
        <v>150</v>
      </c>
      <c r="J822" s="15" t="s">
        <v>363</v>
      </c>
      <c r="K822" s="15" t="s">
        <v>3551</v>
      </c>
      <c r="L822" s="18">
        <v>1813159</v>
      </c>
      <c r="M822" s="19" t="s">
        <v>13</v>
      </c>
      <c r="N822" s="20" t="str">
        <f ca="1">IFERROR(__xludf.DUMMYFUNCTION("IFERROR(IF($B39="""","""",JOIN(""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39))))"),"")</f>
        <v/>
      </c>
      <c r="O822" s="14" t="str">
        <f ca="1">IFERROR(__xludf.DUMMYFUNCTION("IFERROR(IF($B39="""","""",JOIN(""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39))))"),"")</f>
        <v/>
      </c>
      <c r="P822" s="21" t="str">
        <f ca="1">IFERROR(__xludf.DUMMYFUNCTION("IFERROR(IF($B39="""","""",JOIN(""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39))))"),"")</f>
        <v/>
      </c>
    </row>
    <row r="823" spans="1:16" ht="48" x14ac:dyDescent="0.25">
      <c r="A823" s="13">
        <v>2020</v>
      </c>
      <c r="B823" s="13" t="s">
        <v>3552</v>
      </c>
      <c r="C823" s="13" t="s">
        <v>3553</v>
      </c>
      <c r="D823" s="26" t="s">
        <v>3554</v>
      </c>
      <c r="E823" s="17">
        <v>43872</v>
      </c>
      <c r="F823" s="13">
        <v>1145</v>
      </c>
      <c r="G823" s="34">
        <v>43994</v>
      </c>
      <c r="H823" s="13">
        <v>10</v>
      </c>
      <c r="I823" s="13" t="s">
        <v>150</v>
      </c>
      <c r="J823" s="15" t="s">
        <v>363</v>
      </c>
      <c r="K823" s="15" t="s">
        <v>3555</v>
      </c>
      <c r="L823" s="18">
        <v>17877757</v>
      </c>
      <c r="M823" s="19" t="s">
        <v>3556</v>
      </c>
      <c r="N823" s="20" t="str">
        <f ca="1">IFERROR(__xludf.DUMMYFUNCTION("IFERROR(IF($B40="""","""",JOIN(""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40))))"),"$3.083.341,00")</f>
        <v>$3.083.341,00</v>
      </c>
      <c r="O823" s="14" t="str">
        <f ca="1">IFERROR(__xludf.DUMMYFUNCTION("IFERROR(IF($B40="""","""",JOIN(""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40))))"),"5912682")</f>
        <v>5912682</v>
      </c>
      <c r="P823" s="21" t="str">
        <f ca="1">IFERROR(__xludf.DUMMYFUNCTION("IFERROR(IF($B40="""","""",JOIN(""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40))))"),"21/06/2023")</f>
        <v>21/06/2023</v>
      </c>
    </row>
    <row r="824" spans="1:16" ht="48" x14ac:dyDescent="0.25">
      <c r="A824" s="13">
        <v>2020</v>
      </c>
      <c r="B824" s="13" t="s">
        <v>3557</v>
      </c>
      <c r="C824" s="13" t="s">
        <v>3553</v>
      </c>
      <c r="D824" s="26" t="s">
        <v>3558</v>
      </c>
      <c r="E824" s="17">
        <v>43872</v>
      </c>
      <c r="F824" s="13">
        <v>1146</v>
      </c>
      <c r="G824" s="34">
        <v>43994</v>
      </c>
      <c r="H824" s="13">
        <v>10</v>
      </c>
      <c r="I824" s="13" t="s">
        <v>150</v>
      </c>
      <c r="J824" s="15" t="s">
        <v>363</v>
      </c>
      <c r="K824" s="15" t="s">
        <v>3555</v>
      </c>
      <c r="L824" s="18">
        <v>73396715</v>
      </c>
      <c r="M824" s="19" t="s">
        <v>3559</v>
      </c>
      <c r="N824" s="20" t="str">
        <f ca="1">IFERROR(__xludf.DUMMYFUNCTION("IFERROR(IF($B41="""","""",JOIN(""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41))))"),"$57.440.908,00")</f>
        <v>$57.440.908,00</v>
      </c>
      <c r="O824" s="14" t="str">
        <f ca="1">IFERROR(__xludf.DUMMYFUNCTION("IFERROR(IF($B41="""","""",JOIN(""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41))))"),"5485037")</f>
        <v>5485037</v>
      </c>
      <c r="P824" s="21" t="str">
        <f ca="1">IFERROR(__xludf.DUMMYFUNCTION("IFERROR(IF($B41="""","""",JOIN(""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41))))"),"26/05/2022")</f>
        <v>26/05/2022</v>
      </c>
    </row>
    <row r="825" spans="1:16" ht="36" x14ac:dyDescent="0.25">
      <c r="A825" s="13">
        <v>2020</v>
      </c>
      <c r="B825" s="13" t="s">
        <v>3560</v>
      </c>
      <c r="C825" s="13" t="s">
        <v>3561</v>
      </c>
      <c r="D825" s="26" t="s">
        <v>3562</v>
      </c>
      <c r="E825" s="17">
        <v>43889</v>
      </c>
      <c r="F825" s="13">
        <v>1385</v>
      </c>
      <c r="G825" s="34">
        <v>44088</v>
      </c>
      <c r="H825" s="13">
        <v>9</v>
      </c>
      <c r="I825" s="13" t="s">
        <v>157</v>
      </c>
      <c r="J825" s="15" t="s">
        <v>3563</v>
      </c>
      <c r="K825" s="15" t="s">
        <v>3564</v>
      </c>
      <c r="L825" s="18">
        <v>24221095</v>
      </c>
      <c r="M825" s="19" t="s">
        <v>3565</v>
      </c>
      <c r="N825" s="20" t="str">
        <f ca="1">IFERROR(__xludf.DUMMYFUNCTION("IFERROR(IF($B42="""","""",JOIN(""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42))))"),"$24.221.095,00")</f>
        <v>$24.221.095,00</v>
      </c>
      <c r="O825" s="14" t="str">
        <f ca="1">IFERROR(__xludf.DUMMYFUNCTION("IFERROR(IF($B42="""","""",JOIN(""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42))))"),"4742677")</f>
        <v>4742677</v>
      </c>
      <c r="P825" s="21" t="str">
        <f ca="1">IFERROR(__xludf.DUMMYFUNCTION("IFERROR(IF($B42="""","""",JOIN(""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42))))"),"16/03/2020")</f>
        <v>16/03/2020</v>
      </c>
    </row>
    <row r="826" spans="1:16" x14ac:dyDescent="0.25">
      <c r="A826" s="13">
        <v>2020</v>
      </c>
      <c r="B826" s="13" t="s">
        <v>3566</v>
      </c>
      <c r="C826" s="13" t="s">
        <v>3567</v>
      </c>
      <c r="D826" s="26" t="s">
        <v>3568</v>
      </c>
      <c r="E826" s="17">
        <v>44022</v>
      </c>
      <c r="F826" s="13">
        <v>1389</v>
      </c>
      <c r="G826" s="34">
        <v>44022</v>
      </c>
      <c r="H826" s="13">
        <v>10</v>
      </c>
      <c r="I826" s="13" t="s">
        <v>150</v>
      </c>
      <c r="J826" s="15" t="s">
        <v>1180</v>
      </c>
      <c r="K826" s="15" t="s">
        <v>3569</v>
      </c>
      <c r="L826" s="18">
        <v>2320844</v>
      </c>
      <c r="M826" s="19" t="s">
        <v>3570</v>
      </c>
      <c r="N826" s="20" t="str">
        <f ca="1">IFERROR(__xludf.DUMMYFUNCTION("IFERROR(IF($B43="""","""",JOIN(""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43))))"),"")</f>
        <v/>
      </c>
      <c r="O826" s="14" t="str">
        <f ca="1">IFERROR(__xludf.DUMMYFUNCTION("IFERROR(IF($B43="""","""",JOIN(""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43))))"),"")</f>
        <v/>
      </c>
      <c r="P826" s="21" t="str">
        <f ca="1">IFERROR(__xludf.DUMMYFUNCTION("IFERROR(IF($B43="""","""",JOIN(""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43))))"),"")</f>
        <v/>
      </c>
    </row>
    <row r="827" spans="1:16" ht="36" x14ac:dyDescent="0.25">
      <c r="A827" s="13">
        <v>2020</v>
      </c>
      <c r="B827" s="13" t="s">
        <v>3571</v>
      </c>
      <c r="C827" s="13" t="s">
        <v>3572</v>
      </c>
      <c r="D827" s="26" t="s">
        <v>3573</v>
      </c>
      <c r="E827" s="17">
        <v>44006</v>
      </c>
      <c r="F827" s="13">
        <v>1401</v>
      </c>
      <c r="G827" s="34">
        <v>44026</v>
      </c>
      <c r="H827" s="13">
        <v>2</v>
      </c>
      <c r="I827" s="13" t="s">
        <v>157</v>
      </c>
      <c r="J827" s="15" t="s">
        <v>3574</v>
      </c>
      <c r="K827" s="15" t="s">
        <v>3575</v>
      </c>
      <c r="L827" s="18">
        <v>6880885</v>
      </c>
      <c r="M827" s="19" t="s">
        <v>3576</v>
      </c>
      <c r="N827" s="20" t="str">
        <f ca="1">IFERROR(__xludf.DUMMYFUNCTION("IFERROR(IF($B44="""","""",JOIN(""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44))))"),"")</f>
        <v/>
      </c>
      <c r="O827" s="14" t="str">
        <f ca="1">IFERROR(__xludf.DUMMYFUNCTION("IFERROR(IF($B44="""","""",JOIN(""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44))))"),"")</f>
        <v/>
      </c>
      <c r="P827" s="21" t="str">
        <f ca="1">IFERROR(__xludf.DUMMYFUNCTION("IFERROR(IF($B44="""","""",JOIN(""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44))))"),"")</f>
        <v/>
      </c>
    </row>
    <row r="828" spans="1:16" ht="36" x14ac:dyDescent="0.25">
      <c r="A828" s="13">
        <v>2020</v>
      </c>
      <c r="B828" s="13" t="s">
        <v>3577</v>
      </c>
      <c r="C828" s="13" t="s">
        <v>3578</v>
      </c>
      <c r="D828" s="26" t="s">
        <v>3579</v>
      </c>
      <c r="E828" s="17">
        <v>44025</v>
      </c>
      <c r="F828" s="13">
        <v>1403</v>
      </c>
      <c r="G828" s="34">
        <v>44026</v>
      </c>
      <c r="H828" s="13">
        <v>15</v>
      </c>
      <c r="I828" s="13" t="s">
        <v>150</v>
      </c>
      <c r="J828" s="15" t="s">
        <v>363</v>
      </c>
      <c r="K828" s="15" t="s">
        <v>3580</v>
      </c>
      <c r="L828" s="18">
        <v>634243</v>
      </c>
      <c r="M828" s="19" t="s">
        <v>2001</v>
      </c>
      <c r="N828" s="20" t="str">
        <f ca="1">IFERROR(__xludf.DUMMYFUNCTION("IFERROR(IF($B45="""","""",JOIN(""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45))))"),"$634.243,00")</f>
        <v>$634.243,00</v>
      </c>
      <c r="O828" s="14" t="str">
        <f ca="1">IFERROR(__xludf.DUMMYFUNCTION("IFERROR(IF($B45="""","""",JOIN(""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45))))"),"5017058")</f>
        <v>5017058</v>
      </c>
      <c r="P828" s="21" t="str">
        <f ca="1">IFERROR(__xludf.DUMMYFUNCTION("IFERROR(IF($B45="""","""",JOIN(""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45))))"),"16/02/2021")</f>
        <v>16/02/2021</v>
      </c>
    </row>
    <row r="829" spans="1:16" ht="36" x14ac:dyDescent="0.25">
      <c r="A829" s="13">
        <v>2020</v>
      </c>
      <c r="B829" s="13" t="s">
        <v>3581</v>
      </c>
      <c r="C829" s="13" t="s">
        <v>3582</v>
      </c>
      <c r="D829" s="26" t="s">
        <v>3583</v>
      </c>
      <c r="E829" s="17">
        <v>44023</v>
      </c>
      <c r="F829" s="13">
        <v>1404</v>
      </c>
      <c r="G829" s="34">
        <v>44026</v>
      </c>
      <c r="H829" s="13">
        <v>12</v>
      </c>
      <c r="I829" s="13" t="s">
        <v>150</v>
      </c>
      <c r="J829" s="15" t="s">
        <v>363</v>
      </c>
      <c r="K829" s="15" t="s">
        <v>3584</v>
      </c>
      <c r="L829" s="18">
        <v>6534627</v>
      </c>
      <c r="M829" s="19" t="s">
        <v>3585</v>
      </c>
      <c r="N829" s="20" t="str">
        <f ca="1">IFERROR(__xludf.DUMMYFUNCTION("IFERROR(IF($B46="""","""",JOIN(""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46))))"),"$5.881.165,00
$132.499,00
$4.714.445,00")</f>
        <v>$5.881.165,00
$132.499,00
$4.714.445,00</v>
      </c>
      <c r="O829" s="14" t="str">
        <f ca="1">IFERROR(__xludf.DUMMYFUNCTION("IFERROR(IF($B46="""","""",JOIN(""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46))))"),"5065375
5065387
5150954")</f>
        <v>5065375
5065387
5150954</v>
      </c>
      <c r="P829" s="21" t="str">
        <f ca="1">IFERROR(__xludf.DUMMYFUNCTION("IFERROR(IF($B46="""","""",JOIN(""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46))))"),"16/04/2021
16/04/2021
13/07/2021")</f>
        <v>16/04/2021
16/04/2021
13/07/2021</v>
      </c>
    </row>
    <row r="830" spans="1:16" ht="36" x14ac:dyDescent="0.25">
      <c r="A830" s="13">
        <v>2020</v>
      </c>
      <c r="B830" s="13" t="s">
        <v>3586</v>
      </c>
      <c r="C830" s="13" t="s">
        <v>3587</v>
      </c>
      <c r="D830" s="26" t="s">
        <v>3588</v>
      </c>
      <c r="E830" s="17">
        <v>44023</v>
      </c>
      <c r="F830" s="13">
        <v>1405</v>
      </c>
      <c r="G830" s="34">
        <v>44026</v>
      </c>
      <c r="H830" s="13">
        <v>13</v>
      </c>
      <c r="I830" s="13" t="s">
        <v>150</v>
      </c>
      <c r="J830" s="15" t="s">
        <v>363</v>
      </c>
      <c r="K830" s="15" t="s">
        <v>3589</v>
      </c>
      <c r="L830" s="18">
        <v>653462</v>
      </c>
      <c r="M830" s="19" t="s">
        <v>1246</v>
      </c>
      <c r="N830" s="20" t="str">
        <f ca="1">IFERROR(__xludf.DUMMYFUNCTION("IFERROR(IF($B47="""","""",JOIN(""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47))))"),"$653.462,00")</f>
        <v>$653.462,00</v>
      </c>
      <c r="O830" s="14" t="str">
        <f ca="1">IFERROR(__xludf.DUMMYFUNCTION("IFERROR(IF($B47="""","""",JOIN(""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47))))"),"5193806")</f>
        <v>5193806</v>
      </c>
      <c r="P830" s="21" t="str">
        <f ca="1">IFERROR(__xludf.DUMMYFUNCTION("IFERROR(IF($B47="""","""",JOIN(""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47))))"),"27/08/2021")</f>
        <v>27/08/2021</v>
      </c>
    </row>
    <row r="831" spans="1:16" ht="36" x14ac:dyDescent="0.25">
      <c r="A831" s="13">
        <v>2020</v>
      </c>
      <c r="B831" s="35" t="s">
        <v>3590</v>
      </c>
      <c r="C831" s="35" t="s">
        <v>3591</v>
      </c>
      <c r="D831" s="36" t="s">
        <v>3592</v>
      </c>
      <c r="E831" s="37">
        <v>44022</v>
      </c>
      <c r="F831" s="35">
        <v>1409</v>
      </c>
      <c r="G831" s="38">
        <v>44026</v>
      </c>
      <c r="H831" s="35">
        <v>16</v>
      </c>
      <c r="I831" s="35" t="s">
        <v>150</v>
      </c>
      <c r="J831" s="39" t="s">
        <v>363</v>
      </c>
      <c r="K831" s="39" t="s">
        <v>3593</v>
      </c>
      <c r="L831" s="40">
        <v>1345364</v>
      </c>
      <c r="M831" s="41" t="s">
        <v>3594</v>
      </c>
      <c r="N831" s="20" t="str">
        <f ca="1">IFERROR(__xludf.DUMMYFUNCTION("IFERROR(IF($B48="""","""",JOIN(""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48))))"),"$1.345.364,00")</f>
        <v>$1.345.364,00</v>
      </c>
      <c r="O831" s="14" t="str">
        <f ca="1">IFERROR(__xludf.DUMMYFUNCTION("IFERROR(IF($B48="""","""",JOIN(""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48))))"),"5017076")</f>
        <v>5017076</v>
      </c>
      <c r="P831" s="21" t="str">
        <f ca="1">IFERROR(__xludf.DUMMYFUNCTION("IFERROR(IF($B48="""","""",JOIN(""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48))))"),"16/02/2021")</f>
        <v>16/02/2021</v>
      </c>
    </row>
    <row r="832" spans="1:16" ht="36" x14ac:dyDescent="0.25">
      <c r="A832" s="13">
        <v>2020</v>
      </c>
      <c r="B832" s="13" t="s">
        <v>3595</v>
      </c>
      <c r="C832" s="13" t="s">
        <v>3596</v>
      </c>
      <c r="D832" s="26" t="s">
        <v>3597</v>
      </c>
      <c r="E832" s="17" t="s">
        <v>3598</v>
      </c>
      <c r="F832" s="13">
        <v>1432</v>
      </c>
      <c r="G832" s="34">
        <v>44028</v>
      </c>
      <c r="H832" s="13">
        <v>19</v>
      </c>
      <c r="I832" s="13" t="s">
        <v>150</v>
      </c>
      <c r="J832" s="15" t="s">
        <v>363</v>
      </c>
      <c r="K832" s="15" t="s">
        <v>3599</v>
      </c>
      <c r="L832" s="18">
        <v>389974447</v>
      </c>
      <c r="M832" s="19" t="s">
        <v>3600</v>
      </c>
      <c r="N832" s="20" t="str">
        <f ca="1">IFERROR(__xludf.DUMMYFUNCTION("IFERROR(IF($B49="""","""",JOIN(""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49))))"),"")</f>
        <v/>
      </c>
      <c r="O832" s="14" t="str">
        <f ca="1">IFERROR(__xludf.DUMMYFUNCTION("IFERROR(IF($B49="""","""",JOIN(""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49))))"),"")</f>
        <v/>
      </c>
      <c r="P832" s="21" t="str">
        <f ca="1">IFERROR(__xludf.DUMMYFUNCTION("IFERROR(IF($B49="""","""",JOIN(""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49))))"),"")</f>
        <v/>
      </c>
    </row>
    <row r="833" spans="1:16" ht="48" x14ac:dyDescent="0.25">
      <c r="A833" s="13">
        <v>2020</v>
      </c>
      <c r="B833" s="13" t="s">
        <v>3604</v>
      </c>
      <c r="C833" s="13" t="s">
        <v>3601</v>
      </c>
      <c r="D833" s="26" t="s">
        <v>3605</v>
      </c>
      <c r="E833" s="17">
        <v>44041</v>
      </c>
      <c r="F833" s="13">
        <v>1518</v>
      </c>
      <c r="G833" s="34">
        <v>44043</v>
      </c>
      <c r="H833" s="13">
        <v>1</v>
      </c>
      <c r="I833" s="13" t="s">
        <v>150</v>
      </c>
      <c r="J833" s="15" t="s">
        <v>3602</v>
      </c>
      <c r="K833" s="15" t="s">
        <v>3603</v>
      </c>
      <c r="L833" s="18">
        <v>615023</v>
      </c>
      <c r="M833" s="19" t="s">
        <v>991</v>
      </c>
      <c r="N833" s="20">
        <v>615023</v>
      </c>
      <c r="O833" s="14" t="str">
        <f ca="1">IFERROR(__xludf.DUMMYFUNCTION("IFERROR(IF($B51="""","""",JOIN(""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51))))"),"4853420")</f>
        <v>4853420</v>
      </c>
      <c r="P833" s="21" t="str">
        <f ca="1">IFERROR(__xludf.DUMMYFUNCTION("IFERROR(IF($B51="""","""",JOIN(""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51))))"),"08/09/2020")</f>
        <v>08/09/2020</v>
      </c>
    </row>
    <row r="834" spans="1:16" x14ac:dyDescent="0.25">
      <c r="A834" s="13">
        <v>2020</v>
      </c>
      <c r="B834" s="13" t="s">
        <v>3606</v>
      </c>
      <c r="C834" s="13" t="s">
        <v>3607</v>
      </c>
      <c r="D834" s="26" t="s">
        <v>3608</v>
      </c>
      <c r="E834" s="17">
        <v>44043</v>
      </c>
      <c r="F834" s="13">
        <v>1585</v>
      </c>
      <c r="G834" s="34">
        <v>44046</v>
      </c>
      <c r="H834" s="13">
        <v>11</v>
      </c>
      <c r="I834" s="13" t="s">
        <v>150</v>
      </c>
      <c r="J834" s="15" t="s">
        <v>1180</v>
      </c>
      <c r="K834" s="15" t="s">
        <v>3609</v>
      </c>
      <c r="L834" s="18">
        <v>207704978</v>
      </c>
      <c r="M834" s="19" t="s">
        <v>3610</v>
      </c>
      <c r="N834" s="20" t="str">
        <f ca="1">IFERROR(__xludf.DUMMYFUNCTION("IFERROR(IF($B52="""","""",JOIN(""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52))))"),"$10.513.064,00
$161.385.785,00")</f>
        <v>$10.513.064,00
$161.385.785,00</v>
      </c>
      <c r="O834" s="14" t="str">
        <f ca="1">IFERROR(__xludf.DUMMYFUNCTION("IFERROR(IF($B52="""","""",JOIN(""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52))))"),"4883932
5558198")</f>
        <v>4883932
5558198</v>
      </c>
      <c r="P834" s="21" t="str">
        <f ca="1">IFERROR(__xludf.DUMMYFUNCTION("IFERROR(IF($B52="""","""",JOIN(""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52))))"),"28/09/2020
05/08/2022")</f>
        <v>28/09/2020
05/08/2022</v>
      </c>
    </row>
    <row r="835" spans="1:16" ht="36" x14ac:dyDescent="0.25">
      <c r="A835" s="13">
        <v>2020</v>
      </c>
      <c r="B835" s="13" t="s">
        <v>3611</v>
      </c>
      <c r="C835" s="13" t="s">
        <v>3612</v>
      </c>
      <c r="D835" s="26" t="s">
        <v>3613</v>
      </c>
      <c r="E835" s="17">
        <v>44049</v>
      </c>
      <c r="F835" s="13">
        <v>1610</v>
      </c>
      <c r="G835" s="34">
        <v>44055</v>
      </c>
      <c r="H835" s="13">
        <v>19</v>
      </c>
      <c r="I835" s="13" t="s">
        <v>157</v>
      </c>
      <c r="J835" s="15" t="s">
        <v>151</v>
      </c>
      <c r="K835" s="15" t="s">
        <v>3614</v>
      </c>
      <c r="L835" s="18">
        <v>595804</v>
      </c>
      <c r="M835" s="19" t="s">
        <v>2155</v>
      </c>
      <c r="N835" s="20" t="str">
        <f ca="1">IFERROR(__xludf.DUMMYFUNCTION("IFERROR(IF($B53="""","""",JOIN(""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53))))"),"$2.383.217,00")</f>
        <v>$2.383.217,00</v>
      </c>
      <c r="O835" s="14" t="str">
        <f ca="1">IFERROR(__xludf.DUMMYFUNCTION("IFERROR(IF($B53="""","""",JOIN(""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53))))"),"5262315")</f>
        <v>5262315</v>
      </c>
      <c r="P835" s="21" t="str">
        <f ca="1">IFERROR(__xludf.DUMMYFUNCTION("IFERROR(IF($B53="""","""",JOIN(""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53))))"),"27/10/2021")</f>
        <v>27/10/2021</v>
      </c>
    </row>
    <row r="836" spans="1:16" ht="36" x14ac:dyDescent="0.25">
      <c r="A836" s="13">
        <v>2020</v>
      </c>
      <c r="B836" s="13" t="s">
        <v>3615</v>
      </c>
      <c r="C836" s="13" t="s">
        <v>3612</v>
      </c>
      <c r="D836" s="26" t="s">
        <v>3616</v>
      </c>
      <c r="E836" s="17">
        <v>44049</v>
      </c>
      <c r="F836" s="13">
        <v>1611</v>
      </c>
      <c r="G836" s="34">
        <v>44055</v>
      </c>
      <c r="H836" s="13">
        <v>19</v>
      </c>
      <c r="I836" s="13" t="s">
        <v>157</v>
      </c>
      <c r="J836" s="15" t="s">
        <v>151</v>
      </c>
      <c r="K836" s="15" t="s">
        <v>3617</v>
      </c>
      <c r="L836" s="18">
        <v>1210828</v>
      </c>
      <c r="M836" s="19" t="s">
        <v>3618</v>
      </c>
      <c r="N836" s="20" t="str">
        <f ca="1">IFERROR(__xludf.DUMMYFUNCTION("IFERROR(IF($B54="""","""",JOIN(""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54))))"),"$1.210.828,00")</f>
        <v>$1.210.828,00</v>
      </c>
      <c r="O836" s="14" t="str">
        <f ca="1">IFERROR(__xludf.DUMMYFUNCTION("IFERROR(IF($B54="""","""",JOIN(""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54))))"),"4887309")</f>
        <v>4887309</v>
      </c>
      <c r="P836" s="21" t="str">
        <f ca="1">IFERROR(__xludf.DUMMYFUNCTION("IFERROR(IF($B54="""","""",JOIN(""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54))))"),"15/12/2020")</f>
        <v>15/12/2020</v>
      </c>
    </row>
    <row r="837" spans="1:16" ht="24" x14ac:dyDescent="0.25">
      <c r="A837" s="13">
        <v>2020</v>
      </c>
      <c r="B837" s="13" t="s">
        <v>3619</v>
      </c>
      <c r="C837" s="13" t="s">
        <v>3620</v>
      </c>
      <c r="D837" s="26" t="s">
        <v>3621</v>
      </c>
      <c r="E837" s="17">
        <v>44049</v>
      </c>
      <c r="F837" s="13">
        <v>1612</v>
      </c>
      <c r="G837" s="34">
        <v>44055</v>
      </c>
      <c r="H837" s="13">
        <v>1</v>
      </c>
      <c r="I837" s="13" t="s">
        <v>150</v>
      </c>
      <c r="J837" s="15" t="s">
        <v>3602</v>
      </c>
      <c r="K837" s="15" t="s">
        <v>3622</v>
      </c>
      <c r="L837" s="18">
        <v>5929033</v>
      </c>
      <c r="M837" s="19" t="s">
        <v>3623</v>
      </c>
      <c r="N837" s="20" t="str">
        <f ca="1">IFERROR(__xludf.DUMMYFUNCTION("IFERROR(IF($B55="""","""",JOIN(""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55))))"),"")</f>
        <v/>
      </c>
      <c r="O837" s="14" t="str">
        <f ca="1">IFERROR(__xludf.DUMMYFUNCTION("IFERROR(IF($B55="""","""",JOIN(""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55))))"),"")</f>
        <v/>
      </c>
      <c r="P837" s="21" t="str">
        <f ca="1">IFERROR(__xludf.DUMMYFUNCTION("IFERROR(IF($B55="""","""",JOIN(""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55))))"),"")</f>
        <v/>
      </c>
    </row>
    <row r="838" spans="1:16" x14ac:dyDescent="0.25">
      <c r="A838" s="13">
        <v>2020</v>
      </c>
      <c r="B838" s="13" t="s">
        <v>3624</v>
      </c>
      <c r="C838" s="13" t="s">
        <v>3625</v>
      </c>
      <c r="D838" s="26" t="s">
        <v>1431</v>
      </c>
      <c r="E838" s="17">
        <v>44047</v>
      </c>
      <c r="F838" s="13">
        <v>1614</v>
      </c>
      <c r="G838" s="34">
        <v>44055</v>
      </c>
      <c r="H838" s="13">
        <v>7</v>
      </c>
      <c r="I838" s="13" t="s">
        <v>157</v>
      </c>
      <c r="J838" s="15" t="s">
        <v>3626</v>
      </c>
      <c r="K838" s="15" t="s">
        <v>3627</v>
      </c>
      <c r="L838" s="18">
        <v>1941169</v>
      </c>
      <c r="M838" s="19" t="s">
        <v>1103</v>
      </c>
      <c r="N838" s="20" t="str">
        <f ca="1">IFERROR(__xludf.DUMMYFUNCTION("IFERROR(IF($B56="""","""",JOIN(""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56))))"),"$1.941.169,00")</f>
        <v>$1.941.169,00</v>
      </c>
      <c r="O838" s="14" t="str">
        <f ca="1">IFERROR(__xludf.DUMMYFUNCTION("IFERROR(IF($B56="""","""",JOIN(""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56))))"),"4862840")</f>
        <v>4862840</v>
      </c>
      <c r="P838" s="21" t="str">
        <f ca="1">IFERROR(__xludf.DUMMYFUNCTION("IFERROR(IF($B56="""","""",JOIN(""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56))))"),"09/09/2020")</f>
        <v>09/09/2020</v>
      </c>
    </row>
    <row r="839" spans="1:16" ht="24" x14ac:dyDescent="0.25">
      <c r="A839" s="13">
        <v>2020</v>
      </c>
      <c r="B839" s="13" t="s">
        <v>3628</v>
      </c>
      <c r="C839" s="13" t="s">
        <v>3629</v>
      </c>
      <c r="D839" s="26" t="s">
        <v>3630</v>
      </c>
      <c r="E839" s="17">
        <v>44026</v>
      </c>
      <c r="F839" s="13">
        <v>1622</v>
      </c>
      <c r="G839" s="34">
        <v>44056</v>
      </c>
      <c r="H839" s="13">
        <v>11</v>
      </c>
      <c r="I839" s="13" t="s">
        <v>150</v>
      </c>
      <c r="J839" s="15" t="s">
        <v>1180</v>
      </c>
      <c r="K839" s="15" t="s">
        <v>3631</v>
      </c>
      <c r="L839" s="18">
        <v>8811957</v>
      </c>
      <c r="M839" s="19" t="s">
        <v>3632</v>
      </c>
      <c r="N839" s="20" t="str">
        <f ca="1">IFERROR(__xludf.DUMMYFUNCTION("IFERROR(IF($B57="""","""",JOIN(""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57))))"),"")</f>
        <v/>
      </c>
      <c r="O839" s="14" t="str">
        <f ca="1">IFERROR(__xludf.DUMMYFUNCTION("IFERROR(IF($B57="""","""",JOIN(""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57))))"),"")</f>
        <v/>
      </c>
      <c r="P839" s="21" t="str">
        <f ca="1">IFERROR(__xludf.DUMMYFUNCTION("IFERROR(IF($B57="""","""",JOIN(""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57))))"),"")</f>
        <v/>
      </c>
    </row>
    <row r="840" spans="1:16" ht="24" x14ac:dyDescent="0.25">
      <c r="A840" s="13">
        <v>2020</v>
      </c>
      <c r="B840" s="13" t="s">
        <v>3633</v>
      </c>
      <c r="C840" s="13" t="s">
        <v>3634</v>
      </c>
      <c r="D840" s="26" t="s">
        <v>3635</v>
      </c>
      <c r="E840" s="17">
        <v>44057</v>
      </c>
      <c r="F840" s="13">
        <v>1659</v>
      </c>
      <c r="G840" s="34">
        <v>44064</v>
      </c>
      <c r="H840" s="13">
        <v>2</v>
      </c>
      <c r="I840" s="13" t="s">
        <v>157</v>
      </c>
      <c r="J840" s="15" t="s">
        <v>3636</v>
      </c>
      <c r="K840" s="15" t="s">
        <v>3637</v>
      </c>
      <c r="L840" s="18">
        <v>4895531</v>
      </c>
      <c r="M840" s="19" t="s">
        <v>2926</v>
      </c>
      <c r="N840" s="20">
        <v>4895531</v>
      </c>
      <c r="O840" s="14" t="str">
        <f ca="1">IFERROR(__xludf.DUMMYFUNCTION("IFERROR(IF($B58="""","""",JOIN(""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58))))"),"4860421")</f>
        <v>4860421</v>
      </c>
      <c r="P840" s="21" t="str">
        <f ca="1">IFERROR(__xludf.DUMMYFUNCTION("IFERROR(IF($B58="""","""",JOIN(""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58))))"),"04/09/2020")</f>
        <v>04/09/2020</v>
      </c>
    </row>
    <row r="841" spans="1:16" ht="36" x14ac:dyDescent="0.25">
      <c r="A841" s="13">
        <v>2020</v>
      </c>
      <c r="B841" s="13" t="s">
        <v>3638</v>
      </c>
      <c r="C841" s="13" t="s">
        <v>3639</v>
      </c>
      <c r="D841" s="26" t="s">
        <v>3640</v>
      </c>
      <c r="E841" s="17">
        <v>44002</v>
      </c>
      <c r="F841" s="13">
        <v>1663</v>
      </c>
      <c r="G841" s="34">
        <v>44066</v>
      </c>
      <c r="H841" s="13">
        <v>8</v>
      </c>
      <c r="I841" s="13" t="s">
        <v>157</v>
      </c>
      <c r="J841" s="15" t="s">
        <v>2023</v>
      </c>
      <c r="K841" s="15" t="s">
        <v>3641</v>
      </c>
      <c r="L841" s="18">
        <v>4768610</v>
      </c>
      <c r="M841" s="19" t="s">
        <v>2324</v>
      </c>
      <c r="N841" s="20">
        <v>4768610</v>
      </c>
      <c r="O841" s="14" t="s">
        <v>4841</v>
      </c>
      <c r="P841" s="21">
        <v>44449</v>
      </c>
    </row>
    <row r="842" spans="1:16" ht="84" x14ac:dyDescent="0.25">
      <c r="A842" s="13">
        <v>2020</v>
      </c>
      <c r="B842" s="13" t="s">
        <v>3642</v>
      </c>
      <c r="C842" s="13" t="s">
        <v>3643</v>
      </c>
      <c r="D842" s="26" t="s">
        <v>3644</v>
      </c>
      <c r="E842" s="17">
        <v>44002</v>
      </c>
      <c r="F842" s="13">
        <v>1692</v>
      </c>
      <c r="G842" s="34">
        <v>44074</v>
      </c>
      <c r="H842" s="13">
        <v>7</v>
      </c>
      <c r="I842" s="13" t="s">
        <v>157</v>
      </c>
      <c r="J842" s="15" t="s">
        <v>3645</v>
      </c>
      <c r="K842" s="15" t="s">
        <v>3646</v>
      </c>
      <c r="L842" s="18">
        <v>1740633</v>
      </c>
      <c r="M842" s="19" t="s">
        <v>2220</v>
      </c>
      <c r="N842" s="20" t="str">
        <f ca="1">IFERROR(__xludf.DUMMYFUNCTION("IFERROR(IF($B60="""","""",JOIN(""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60))))"),"$1.740.633,00")</f>
        <v>$1.740.633,00</v>
      </c>
      <c r="O842" s="14" t="str">
        <f ca="1">IFERROR(__xludf.DUMMYFUNCTION("IFERROR(IF($B60="""","""",JOIN(""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60))))"),"4860681")</f>
        <v>4860681</v>
      </c>
      <c r="P842" s="21" t="str">
        <f ca="1">IFERROR(__xludf.DUMMYFUNCTION("IFERROR(IF($B60="""","""",JOIN(""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60))))"),"29/09/2020")</f>
        <v>29/09/2020</v>
      </c>
    </row>
    <row r="843" spans="1:16" ht="48" x14ac:dyDescent="0.25">
      <c r="A843" s="13">
        <v>2020</v>
      </c>
      <c r="B843" s="27" t="s">
        <v>3647</v>
      </c>
      <c r="C843" s="27" t="s">
        <v>3648</v>
      </c>
      <c r="D843" s="42" t="s">
        <v>3649</v>
      </c>
      <c r="E843" s="43">
        <v>44010</v>
      </c>
      <c r="F843" s="27">
        <v>1693</v>
      </c>
      <c r="G843" s="44">
        <v>44074</v>
      </c>
      <c r="H843" s="27">
        <v>9</v>
      </c>
      <c r="I843" s="27" t="s">
        <v>3650</v>
      </c>
      <c r="J843" s="45" t="s">
        <v>1180</v>
      </c>
      <c r="K843" s="45" t="s">
        <v>3651</v>
      </c>
      <c r="L843" s="46">
        <v>6790801</v>
      </c>
      <c r="M843" s="47" t="s">
        <v>3652</v>
      </c>
      <c r="N843" s="20" t="str">
        <f ca="1">IFERROR(__xludf.DUMMYFUNCTION("IFERROR(IF($B61="""","""",JOIN(""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61))))"),"$6.790.801,00")</f>
        <v>$6.790.801,00</v>
      </c>
      <c r="O843" s="14" t="str">
        <f ca="1">IFERROR(__xludf.DUMMYFUNCTION("IFERROR(IF($B61="""","""",JOIN(""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61))))"),"5308329")</f>
        <v>5308329</v>
      </c>
      <c r="P843" s="21" t="str">
        <f ca="1">IFERROR(__xludf.DUMMYFUNCTION("IFERROR(IF($B61="""","""",JOIN(""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61))))"),"10/12/2021")</f>
        <v>10/12/2021</v>
      </c>
    </row>
    <row r="844" spans="1:16" ht="24" x14ac:dyDescent="0.25">
      <c r="A844" s="13">
        <v>2020</v>
      </c>
      <c r="B844" s="48" t="s">
        <v>3653</v>
      </c>
      <c r="C844" s="48" t="s">
        <v>3648</v>
      </c>
      <c r="D844" s="49" t="s">
        <v>3654</v>
      </c>
      <c r="E844" s="50">
        <v>44010</v>
      </c>
      <c r="F844" s="48">
        <v>1694</v>
      </c>
      <c r="G844" s="51">
        <v>44074</v>
      </c>
      <c r="H844" s="48">
        <v>9</v>
      </c>
      <c r="I844" s="48" t="s">
        <v>3650</v>
      </c>
      <c r="J844" s="52" t="s">
        <v>1180</v>
      </c>
      <c r="K844" s="52" t="s">
        <v>3655</v>
      </c>
      <c r="L844" s="53">
        <v>30721107</v>
      </c>
      <c r="M844" s="54" t="s">
        <v>3656</v>
      </c>
      <c r="N844" s="20">
        <v>30721107</v>
      </c>
      <c r="O844" s="14" t="str">
        <f ca="1">IFERROR(__xludf.DUMMYFUNCTION("IFERROR(IF($B62="""","""",JOIN(""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62))))"),"5212668")</f>
        <v>5212668</v>
      </c>
      <c r="P844" s="21" t="str">
        <f ca="1">IFERROR(__xludf.DUMMYFUNCTION("IFERROR(IF($B62="""","""",JOIN(""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62))))"),"08/09/2021")</f>
        <v>08/09/2021</v>
      </c>
    </row>
    <row r="845" spans="1:16" ht="24" x14ac:dyDescent="0.25">
      <c r="A845" s="13">
        <v>2020</v>
      </c>
      <c r="B845" s="27" t="s">
        <v>3657</v>
      </c>
      <c r="C845" s="27" t="s">
        <v>3648</v>
      </c>
      <c r="D845" s="42" t="s">
        <v>3649</v>
      </c>
      <c r="E845" s="43">
        <v>44010</v>
      </c>
      <c r="F845" s="27">
        <v>1695</v>
      </c>
      <c r="G845" s="44">
        <v>44074</v>
      </c>
      <c r="H845" s="27">
        <v>10</v>
      </c>
      <c r="I845" s="27" t="s">
        <v>150</v>
      </c>
      <c r="J845" s="45" t="s">
        <v>1180</v>
      </c>
      <c r="K845" s="45" t="s">
        <v>3658</v>
      </c>
      <c r="L845" s="46">
        <v>6790801</v>
      </c>
      <c r="M845" s="47" t="s">
        <v>3659</v>
      </c>
      <c r="N845" s="20">
        <v>6790801</v>
      </c>
      <c r="O845" s="14" t="s">
        <v>4842</v>
      </c>
      <c r="P845" s="21">
        <v>44540</v>
      </c>
    </row>
    <row r="846" spans="1:16" ht="36" x14ac:dyDescent="0.25">
      <c r="A846" s="13">
        <v>2020</v>
      </c>
      <c r="B846" s="13" t="s">
        <v>3660</v>
      </c>
      <c r="C846" s="13" t="s">
        <v>3661</v>
      </c>
      <c r="D846" s="26" t="s">
        <v>3662</v>
      </c>
      <c r="E846" s="17">
        <v>44074</v>
      </c>
      <c r="F846" s="13">
        <v>1729</v>
      </c>
      <c r="G846" s="34">
        <v>44076</v>
      </c>
      <c r="H846" s="13">
        <v>10</v>
      </c>
      <c r="I846" s="13" t="s">
        <v>157</v>
      </c>
      <c r="J846" s="15" t="s">
        <v>151</v>
      </c>
      <c r="K846" s="15" t="s">
        <v>3663</v>
      </c>
      <c r="L846" s="18">
        <v>1214817</v>
      </c>
      <c r="M846" s="19" t="s">
        <v>2463</v>
      </c>
      <c r="N846" s="20" t="str">
        <f ca="1">IFERROR(__xludf.DUMMYFUNCTION("IFERROR(IF($B64="""","""",JOIN(""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64))))"),"$1.214.817,00")</f>
        <v>$1.214.817,00</v>
      </c>
      <c r="O846" s="14" t="str">
        <f ca="1">IFERROR(__xludf.DUMMYFUNCTION("IFERROR(IF($B64="""","""",JOIN(""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64))))"),"4979509")</f>
        <v>4979509</v>
      </c>
      <c r="P846" s="21" t="str">
        <f ca="1">IFERROR(__xludf.DUMMYFUNCTION("IFERROR(IF($B64="""","""",JOIN(""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64))))"),"05/02/2021")</f>
        <v>05/02/2021</v>
      </c>
    </row>
    <row r="847" spans="1:16" ht="60" x14ac:dyDescent="0.25">
      <c r="A847" s="13">
        <v>2020</v>
      </c>
      <c r="B847" s="13" t="s">
        <v>3664</v>
      </c>
      <c r="C847" s="13" t="s">
        <v>3665</v>
      </c>
      <c r="D847" s="26" t="s">
        <v>3666</v>
      </c>
      <c r="E847" s="17">
        <v>44077</v>
      </c>
      <c r="F847" s="13">
        <v>1748</v>
      </c>
      <c r="G847" s="34">
        <v>44077</v>
      </c>
      <c r="H847" s="13">
        <v>9</v>
      </c>
      <c r="I847" s="13" t="s">
        <v>157</v>
      </c>
      <c r="J847" s="15" t="s">
        <v>3667</v>
      </c>
      <c r="K847" s="15" t="s">
        <v>3668</v>
      </c>
      <c r="L847" s="18">
        <v>92983924</v>
      </c>
      <c r="M847" s="19" t="s">
        <v>3669</v>
      </c>
      <c r="N847" s="20" t="str">
        <f ca="1">IFERROR(__xludf.DUMMYFUNCTION("IFERROR(IF($B65="""","""",JOIN(""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65))))"),"$92.983.924,00")</f>
        <v>$92.983.924,00</v>
      </c>
      <c r="O847" s="14" t="str">
        <f ca="1">IFERROR(__xludf.DUMMYFUNCTION("IFERROR(IF($B65="""","""",JOIN(""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65))))"),"4869296")</f>
        <v>4869296</v>
      </c>
      <c r="P847" s="21" t="str">
        <f ca="1">IFERROR(__xludf.DUMMYFUNCTION("IFERROR(IF($B65="""","""",JOIN(""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65))))"),"16/09/2020")</f>
        <v>16/09/2020</v>
      </c>
    </row>
    <row r="848" spans="1:16" x14ac:dyDescent="0.25">
      <c r="A848" s="13">
        <v>2020</v>
      </c>
      <c r="B848" s="13" t="s">
        <v>3670</v>
      </c>
      <c r="C848" s="13" t="s">
        <v>3671</v>
      </c>
      <c r="D848" s="26" t="s">
        <v>3672</v>
      </c>
      <c r="E848" s="17">
        <v>44071</v>
      </c>
      <c r="F848" s="13">
        <v>1749</v>
      </c>
      <c r="G848" s="34">
        <v>44077</v>
      </c>
      <c r="H848" s="13">
        <v>11</v>
      </c>
      <c r="I848" s="13" t="s">
        <v>150</v>
      </c>
      <c r="J848" s="15" t="s">
        <v>3673</v>
      </c>
      <c r="K848" s="15" t="s">
        <v>3674</v>
      </c>
      <c r="L848" s="18">
        <v>3154898</v>
      </c>
      <c r="M848" s="19" t="s">
        <v>1253</v>
      </c>
      <c r="N848" s="20" t="str">
        <f ca="1">IFERROR(__xludf.DUMMYFUNCTION("IFERROR(IF($B66="""","""",JOIN(""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66))))"),"$3.154.898,00")</f>
        <v>$3.154.898,00</v>
      </c>
      <c r="O848" s="14" t="str">
        <f ca="1">IFERROR(__xludf.DUMMYFUNCTION("IFERROR(IF($B66="""","""",JOIN(""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66))))"),"4896895")</f>
        <v>4896895</v>
      </c>
      <c r="P848" s="21" t="str">
        <f ca="1">IFERROR(__xludf.DUMMYFUNCTION("IFERROR(IF($B66="""","""",JOIN(""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66))))"),"16/12/2020")</f>
        <v>16/12/2020</v>
      </c>
    </row>
    <row r="849" spans="1:16" ht="24" x14ac:dyDescent="0.25">
      <c r="A849" s="13">
        <v>2020</v>
      </c>
      <c r="B849" s="13" t="s">
        <v>3675</v>
      </c>
      <c r="C849" s="13" t="s">
        <v>3676</v>
      </c>
      <c r="D849" s="26" t="s">
        <v>3677</v>
      </c>
      <c r="E849" s="17" t="s">
        <v>3678</v>
      </c>
      <c r="F849" s="13">
        <v>1778</v>
      </c>
      <c r="G849" s="34">
        <v>44081</v>
      </c>
      <c r="H849" s="13">
        <v>3</v>
      </c>
      <c r="I849" s="13" t="s">
        <v>150</v>
      </c>
      <c r="J849" s="15" t="s">
        <v>3679</v>
      </c>
      <c r="K849" s="15" t="s">
        <v>3680</v>
      </c>
      <c r="L849" s="18">
        <v>9898040</v>
      </c>
      <c r="M849" s="19" t="s">
        <v>3681</v>
      </c>
      <c r="N849" s="20" t="str">
        <f ca="1">IFERROR(__xludf.DUMMYFUNCTION("IFERROR(IF($B67="""","""",JOIN(""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67))))"),"")</f>
        <v/>
      </c>
      <c r="O849" s="14" t="str">
        <f ca="1">IFERROR(__xludf.DUMMYFUNCTION("IFERROR(IF($B67="""","""",JOIN(""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67))))"),"")</f>
        <v/>
      </c>
      <c r="P849" s="21" t="str">
        <f ca="1">IFERROR(__xludf.DUMMYFUNCTION("IFERROR(IF($B67="""","""",JOIN(""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67))))"),"")</f>
        <v/>
      </c>
    </row>
    <row r="850" spans="1:16" ht="36" x14ac:dyDescent="0.25">
      <c r="A850" s="13">
        <v>2020</v>
      </c>
      <c r="B850" s="13" t="s">
        <v>3682</v>
      </c>
      <c r="C850" s="13" t="s">
        <v>3683</v>
      </c>
      <c r="D850" s="26" t="s">
        <v>3684</v>
      </c>
      <c r="E850" s="17">
        <v>44029</v>
      </c>
      <c r="F850" s="13">
        <v>1779</v>
      </c>
      <c r="G850" s="34">
        <v>44081</v>
      </c>
      <c r="H850" s="13">
        <v>9</v>
      </c>
      <c r="I850" s="13" t="s">
        <v>157</v>
      </c>
      <c r="J850" s="15" t="s">
        <v>151</v>
      </c>
      <c r="K850" s="15" t="s">
        <v>3685</v>
      </c>
      <c r="L850" s="18">
        <v>653462</v>
      </c>
      <c r="M850" s="19" t="s">
        <v>1246</v>
      </c>
      <c r="N850" s="20" t="str">
        <f ca="1">IFERROR(__xludf.DUMMYFUNCTION("IFERROR(IF($B68="""","""",JOIN(""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68))))"),"$653.462,00")</f>
        <v>$653.462,00</v>
      </c>
      <c r="O850" s="14" t="str">
        <f ca="1">IFERROR(__xludf.DUMMYFUNCTION("IFERROR(IF($B68="""","""",JOIN(""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68))))"),"4884491")</f>
        <v>4884491</v>
      </c>
      <c r="P850" s="21" t="str">
        <f ca="1">IFERROR(__xludf.DUMMYFUNCTION("IFERROR(IF($B68="""","""",JOIN(""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68))))"),"26/10/2020")</f>
        <v>26/10/2020</v>
      </c>
    </row>
    <row r="851" spans="1:16" x14ac:dyDescent="0.25">
      <c r="A851" s="13">
        <v>2020</v>
      </c>
      <c r="B851" s="13" t="s">
        <v>3686</v>
      </c>
      <c r="C851" s="13" t="s">
        <v>3687</v>
      </c>
      <c r="D851" s="26" t="s">
        <v>3688</v>
      </c>
      <c r="E851" s="17">
        <v>43933</v>
      </c>
      <c r="F851" s="13">
        <v>1789</v>
      </c>
      <c r="G851" s="34">
        <v>44083</v>
      </c>
      <c r="H851" s="13">
        <v>10</v>
      </c>
      <c r="I851" s="13" t="s">
        <v>157</v>
      </c>
      <c r="J851" s="15" t="s">
        <v>2540</v>
      </c>
      <c r="K851" s="15" t="s">
        <v>3689</v>
      </c>
      <c r="L851" s="18">
        <v>1813159</v>
      </c>
      <c r="M851" s="19" t="s">
        <v>13</v>
      </c>
      <c r="N851" s="20" t="str">
        <f ca="1">IFERROR(__xludf.DUMMYFUNCTION("IFERROR(IF($B69="""","""",JOIN(""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69))))"),"$1.813.159,00")</f>
        <v>$1.813.159,00</v>
      </c>
      <c r="O851" s="14" t="str">
        <f ca="1">IFERROR(__xludf.DUMMYFUNCTION("IFERROR(IF($B69="""","""",JOIN(""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69))))"),"4893141")</f>
        <v>4893141</v>
      </c>
      <c r="P851" s="21" t="str">
        <f ca="1">IFERROR(__xludf.DUMMYFUNCTION("IFERROR(IF($B69="""","""",JOIN(""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69))))"),"05/10/2020")</f>
        <v>05/10/2020</v>
      </c>
    </row>
    <row r="852" spans="1:16" ht="36" x14ac:dyDescent="0.25">
      <c r="A852" s="13">
        <v>2020</v>
      </c>
      <c r="B852" s="13" t="s">
        <v>3690</v>
      </c>
      <c r="C852" s="13"/>
      <c r="D852" s="26" t="s">
        <v>3691</v>
      </c>
      <c r="E852" s="17">
        <v>44048</v>
      </c>
      <c r="F852" s="13">
        <v>1812</v>
      </c>
      <c r="G852" s="34">
        <v>44084</v>
      </c>
      <c r="H852" s="13">
        <v>2</v>
      </c>
      <c r="I852" s="13" t="s">
        <v>150</v>
      </c>
      <c r="J852" s="15" t="s">
        <v>1180</v>
      </c>
      <c r="K852" s="15" t="s">
        <v>3692</v>
      </c>
      <c r="L852" s="18">
        <v>2498534</v>
      </c>
      <c r="M852" s="19" t="s">
        <v>3693</v>
      </c>
      <c r="N852" s="20" t="str">
        <f ca="1">IFERROR(__xludf.DUMMYFUNCTION("IFERROR(IF($B71="""","""",JOIN(""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71))))"),"$2.498.534,00")</f>
        <v>$2.498.534,00</v>
      </c>
      <c r="O852" s="14" t="str">
        <f ca="1">IFERROR(__xludf.DUMMYFUNCTION("IFERROR(IF($B71="""","""",JOIN(""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71))))"),"5289543")</f>
        <v>5289543</v>
      </c>
      <c r="P852" s="21" t="str">
        <f ca="1">IFERROR(__xludf.DUMMYFUNCTION("IFERROR(IF($B71="""","""",JOIN(""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71))))"),"22/12/2021")</f>
        <v>22/12/2021</v>
      </c>
    </row>
    <row r="853" spans="1:16" ht="24" x14ac:dyDescent="0.25">
      <c r="A853" s="13">
        <v>2020</v>
      </c>
      <c r="B853" s="13" t="s">
        <v>3694</v>
      </c>
      <c r="C853" s="13" t="s">
        <v>3695</v>
      </c>
      <c r="D853" s="26" t="s">
        <v>3696</v>
      </c>
      <c r="E853" s="17">
        <v>44084</v>
      </c>
      <c r="F853" s="13">
        <v>1824</v>
      </c>
      <c r="G853" s="34">
        <v>44085</v>
      </c>
      <c r="H853" s="13">
        <v>8</v>
      </c>
      <c r="I853" s="13" t="s">
        <v>150</v>
      </c>
      <c r="J853" s="15" t="s">
        <v>3697</v>
      </c>
      <c r="K853" s="15" t="s">
        <v>3698</v>
      </c>
      <c r="L853" s="18">
        <v>4061477</v>
      </c>
      <c r="M853" s="19" t="s">
        <v>3048</v>
      </c>
      <c r="N853" s="20" t="str">
        <f ca="1">IFERROR(__xludf.DUMMYFUNCTION("IFERROR(IF($B72="""","""",JOIN(""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72))))"),"$1.885.686,00")</f>
        <v>$1.885.686,00</v>
      </c>
      <c r="O853" s="14" t="str">
        <f ca="1">IFERROR(__xludf.DUMMYFUNCTION("IFERROR(IF($B72="""","""",JOIN(""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72))))"),"4958924")</f>
        <v>4958924</v>
      </c>
      <c r="P853" s="21" t="str">
        <f ca="1">IFERROR(__xludf.DUMMYFUNCTION("IFERROR(IF($B72="""","""",JOIN(""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72))))"),"30/12/2020")</f>
        <v>30/12/2020</v>
      </c>
    </row>
    <row r="854" spans="1:16" ht="24" x14ac:dyDescent="0.25">
      <c r="A854" s="13">
        <v>2020</v>
      </c>
      <c r="B854" s="13" t="s">
        <v>3699</v>
      </c>
      <c r="C854" s="13" t="s">
        <v>3695</v>
      </c>
      <c r="D854" s="26" t="s">
        <v>3700</v>
      </c>
      <c r="E854" s="17">
        <v>44084</v>
      </c>
      <c r="F854" s="13">
        <v>1825</v>
      </c>
      <c r="G854" s="34">
        <v>44085</v>
      </c>
      <c r="H854" s="13">
        <v>8</v>
      </c>
      <c r="I854" s="13" t="s">
        <v>150</v>
      </c>
      <c r="J854" s="15" t="s">
        <v>3697</v>
      </c>
      <c r="K854" s="15" t="s">
        <v>3698</v>
      </c>
      <c r="L854" s="18">
        <v>1160422</v>
      </c>
      <c r="M854" s="19" t="s">
        <v>2065</v>
      </c>
      <c r="N854" s="20" t="str">
        <f ca="1">IFERROR(__xludf.DUMMYFUNCTION("IFERROR(IF($B73="""","""",JOIN(""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73))))"),"")</f>
        <v/>
      </c>
      <c r="O854" s="14" t="str">
        <f ca="1">IFERROR(__xludf.DUMMYFUNCTION("IFERROR(IF($B73="""","""",JOIN(""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73))))"),"")</f>
        <v/>
      </c>
      <c r="P854" s="21" t="str">
        <f ca="1">IFERROR(__xludf.DUMMYFUNCTION("IFERROR(IF($B73="""","""",JOIN(""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73))))"),"")</f>
        <v/>
      </c>
    </row>
    <row r="855" spans="1:16" ht="36" x14ac:dyDescent="0.25">
      <c r="A855" s="13">
        <v>2020</v>
      </c>
      <c r="B855" s="13" t="s">
        <v>3701</v>
      </c>
      <c r="C855" s="13" t="s">
        <v>3702</v>
      </c>
      <c r="D855" s="26" t="s">
        <v>3703</v>
      </c>
      <c r="E855" s="17">
        <v>44092</v>
      </c>
      <c r="F855" s="13">
        <v>1943</v>
      </c>
      <c r="G855" s="34">
        <v>44096</v>
      </c>
      <c r="H855" s="13">
        <v>7</v>
      </c>
      <c r="I855" s="13" t="s">
        <v>150</v>
      </c>
      <c r="J855" s="15" t="s">
        <v>363</v>
      </c>
      <c r="K855" s="15" t="s">
        <v>3704</v>
      </c>
      <c r="L855" s="18">
        <v>1813159</v>
      </c>
      <c r="M855" s="19" t="s">
        <v>13</v>
      </c>
      <c r="N855" s="20" t="str">
        <f ca="1">IFERROR(__xludf.DUMMYFUNCTION("IFERROR(IF($B74="""","""",JOIN(""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74))))"),"")</f>
        <v/>
      </c>
      <c r="O855" s="14" t="str">
        <f ca="1">IFERROR(__xludf.DUMMYFUNCTION("IFERROR(IF($B74="""","""",JOIN(""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74))))"),"")</f>
        <v/>
      </c>
      <c r="P855" s="21" t="str">
        <f ca="1">IFERROR(__xludf.DUMMYFUNCTION("IFERROR(IF($B74="""","""",JOIN(""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74))))"),"")</f>
        <v/>
      </c>
    </row>
    <row r="856" spans="1:16" ht="36" x14ac:dyDescent="0.25">
      <c r="A856" s="13">
        <v>2020</v>
      </c>
      <c r="B856" s="13" t="s">
        <v>3705</v>
      </c>
      <c r="C856" s="13" t="s">
        <v>3702</v>
      </c>
      <c r="D856" s="26" t="s">
        <v>3706</v>
      </c>
      <c r="E856" s="17">
        <v>44085</v>
      </c>
      <c r="F856" s="13">
        <v>1945</v>
      </c>
      <c r="G856" s="34">
        <v>44097</v>
      </c>
      <c r="H856" s="13">
        <v>7</v>
      </c>
      <c r="I856" s="13" t="s">
        <v>150</v>
      </c>
      <c r="J856" s="15" t="s">
        <v>363</v>
      </c>
      <c r="K856" s="15" t="s">
        <v>3704</v>
      </c>
      <c r="L856" s="18">
        <v>598342</v>
      </c>
      <c r="M856" s="19" t="s">
        <v>2001</v>
      </c>
      <c r="N856" s="20" t="str">
        <f ca="1">IFERROR(__xludf.DUMMYFUNCTION("IFERROR(IF($B75="""","""",JOIN(""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75))))"),"")</f>
        <v/>
      </c>
      <c r="O856" s="14" t="str">
        <f ca="1">IFERROR(__xludf.DUMMYFUNCTION("IFERROR(IF($B75="""","""",JOIN(""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75))))"),"")</f>
        <v/>
      </c>
      <c r="P856" s="21" t="str">
        <f ca="1">IFERROR(__xludf.DUMMYFUNCTION("IFERROR(IF($B75="""","""",JOIN(""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75))))"),"")</f>
        <v/>
      </c>
    </row>
    <row r="857" spans="1:16" ht="36" x14ac:dyDescent="0.25">
      <c r="A857" s="13">
        <v>2020</v>
      </c>
      <c r="B857" s="13" t="s">
        <v>3707</v>
      </c>
      <c r="C857" s="13" t="s">
        <v>3708</v>
      </c>
      <c r="D857" s="26" t="s">
        <v>3709</v>
      </c>
      <c r="E857" s="17">
        <v>44038</v>
      </c>
      <c r="F857" s="13">
        <v>1963</v>
      </c>
      <c r="G857" s="34">
        <v>44097</v>
      </c>
      <c r="H857" s="13">
        <v>7</v>
      </c>
      <c r="I857" s="13" t="s">
        <v>150</v>
      </c>
      <c r="J857" s="15" t="s">
        <v>363</v>
      </c>
      <c r="K857" s="15" t="s">
        <v>3710</v>
      </c>
      <c r="L857" s="18">
        <v>2393371</v>
      </c>
      <c r="M857" s="19" t="s">
        <v>3711</v>
      </c>
      <c r="N857" s="20" t="str">
        <f ca="1">IFERROR(__xludf.DUMMYFUNCTION("IFERROR(IF($B76="""","""",JOIN(""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76))))"),"")</f>
        <v/>
      </c>
      <c r="O857" s="14" t="str">
        <f ca="1">IFERROR(__xludf.DUMMYFUNCTION("IFERROR(IF($B76="""","""",JOIN(""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76))))"),"")</f>
        <v/>
      </c>
      <c r="P857" s="21" t="str">
        <f ca="1">IFERROR(__xludf.DUMMYFUNCTION("IFERROR(IF($B76="""","""",JOIN(""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76))))"),"")</f>
        <v/>
      </c>
    </row>
    <row r="858" spans="1:16" x14ac:dyDescent="0.25">
      <c r="A858" s="13">
        <v>2020</v>
      </c>
      <c r="B858" s="13" t="s">
        <v>3712</v>
      </c>
      <c r="C858" s="13" t="s">
        <v>3713</v>
      </c>
      <c r="D858" s="26" t="s">
        <v>3714</v>
      </c>
      <c r="E858" s="17">
        <v>44097</v>
      </c>
      <c r="F858" s="13">
        <v>1968</v>
      </c>
      <c r="G858" s="34">
        <v>44098</v>
      </c>
      <c r="H858" s="13">
        <v>14</v>
      </c>
      <c r="I858" s="13" t="s">
        <v>150</v>
      </c>
      <c r="J858" s="15" t="s">
        <v>1180</v>
      </c>
      <c r="K858" s="15" t="s">
        <v>3715</v>
      </c>
      <c r="L858" s="18">
        <v>8937065</v>
      </c>
      <c r="M858" s="19" t="s">
        <v>3716</v>
      </c>
      <c r="N858" s="20" t="str">
        <f ca="1">IFERROR(__xludf.DUMMYFUNCTION("IFERROR(IF($B77="""","""",JOIN(""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77))))"),"")</f>
        <v/>
      </c>
      <c r="O858" s="14" t="str">
        <f ca="1">IFERROR(__xludf.DUMMYFUNCTION("IFERROR(IF($B77="""","""",JOIN(""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77))))"),"")</f>
        <v/>
      </c>
      <c r="P858" s="21" t="str">
        <f ca="1">IFERROR(__xludf.DUMMYFUNCTION("IFERROR(IF($B77="""","""",JOIN(""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77))))"),"")</f>
        <v/>
      </c>
    </row>
    <row r="859" spans="1:16" ht="48" x14ac:dyDescent="0.25">
      <c r="A859" s="13">
        <v>2020</v>
      </c>
      <c r="B859" s="13" t="s">
        <v>3717</v>
      </c>
      <c r="C859" s="13" t="s">
        <v>3718</v>
      </c>
      <c r="D859" s="26" t="s">
        <v>3719</v>
      </c>
      <c r="E859" s="17">
        <v>44098</v>
      </c>
      <c r="F859" s="13">
        <v>1982</v>
      </c>
      <c r="G859" s="34">
        <v>44099</v>
      </c>
      <c r="H859" s="13">
        <v>8</v>
      </c>
      <c r="I859" s="13" t="s">
        <v>150</v>
      </c>
      <c r="J859" s="15" t="s">
        <v>1180</v>
      </c>
      <c r="K859" s="15" t="s">
        <v>3720</v>
      </c>
      <c r="L859" s="18">
        <v>41148941</v>
      </c>
      <c r="M859" s="19" t="s">
        <v>3721</v>
      </c>
      <c r="N859" s="20" t="str">
        <f ca="1">IFERROR(__xludf.DUMMYFUNCTION("IFERROR(IF($B78="""","""",JOIN(""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78))))"),"")</f>
        <v/>
      </c>
      <c r="O859" s="14" t="str">
        <f ca="1">IFERROR(__xludf.DUMMYFUNCTION("IFERROR(IF($B78="""","""",JOIN(""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78))))"),"")</f>
        <v/>
      </c>
      <c r="P859" s="21" t="str">
        <f ca="1">IFERROR(__xludf.DUMMYFUNCTION("IFERROR(IF($B78="""","""",JOIN(""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78))))"),"")</f>
        <v/>
      </c>
    </row>
    <row r="860" spans="1:16" ht="36" x14ac:dyDescent="0.25">
      <c r="A860" s="13">
        <v>2020</v>
      </c>
      <c r="B860" s="13" t="s">
        <v>3722</v>
      </c>
      <c r="C860" s="13" t="s">
        <v>3723</v>
      </c>
      <c r="D860" s="26" t="s">
        <v>3724</v>
      </c>
      <c r="E860" s="17">
        <v>44098</v>
      </c>
      <c r="F860" s="13">
        <v>2010</v>
      </c>
      <c r="G860" s="34">
        <v>44102</v>
      </c>
      <c r="H860" s="13">
        <v>2</v>
      </c>
      <c r="I860" s="13" t="s">
        <v>150</v>
      </c>
      <c r="J860" s="15" t="s">
        <v>363</v>
      </c>
      <c r="K860" s="15"/>
      <c r="L860" s="18">
        <v>2065134</v>
      </c>
      <c r="M860" s="19" t="s">
        <v>3725</v>
      </c>
      <c r="N860" s="20" t="str">
        <f ca="1">IFERROR(__xludf.DUMMYFUNCTION("IFERROR(IF($B79="""","""",JOIN(""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79))))"),"$2.065.134,00")</f>
        <v>$2.065.134,00</v>
      </c>
      <c r="O860" s="14" t="str">
        <f ca="1">IFERROR(__xludf.DUMMYFUNCTION("IFERROR(IF($B79="""","""",JOIN(""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79))))"),"6268933")</f>
        <v>6268933</v>
      </c>
      <c r="P860" s="21" t="str">
        <f ca="1">IFERROR(__xludf.DUMMYFUNCTION("IFERROR(IF($B79="""","""",JOIN(""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79))))"),"05/06/2024")</f>
        <v>05/06/2024</v>
      </c>
    </row>
    <row r="861" spans="1:16" ht="24" x14ac:dyDescent="0.25">
      <c r="A861" s="13">
        <v>2020</v>
      </c>
      <c r="B861" s="13" t="s">
        <v>3726</v>
      </c>
      <c r="C861" s="13" t="s">
        <v>3727</v>
      </c>
      <c r="D861" s="26" t="s">
        <v>3728</v>
      </c>
      <c r="E861" s="17">
        <v>43894</v>
      </c>
      <c r="F861" s="13">
        <v>2018</v>
      </c>
      <c r="G861" s="34">
        <v>44103</v>
      </c>
      <c r="H861" s="13">
        <v>9</v>
      </c>
      <c r="I861" s="13" t="s">
        <v>157</v>
      </c>
      <c r="J861" s="15" t="s">
        <v>3729</v>
      </c>
      <c r="K861" s="15" t="s">
        <v>3730</v>
      </c>
      <c r="L861" s="18">
        <v>581579</v>
      </c>
      <c r="M861" s="19" t="s">
        <v>1246</v>
      </c>
      <c r="N861" s="20" t="str">
        <f ca="1">IFERROR(__xludf.DUMMYFUNCTION("IFERROR(IF($B80="""","""",JOIN(""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80))))"),"$581.579,00")</f>
        <v>$581.579,00</v>
      </c>
      <c r="O861" s="14" t="str">
        <f ca="1">IFERROR(__xludf.DUMMYFUNCTION("IFERROR(IF($B80="""","""",JOIN(""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80))))"),"4943553")</f>
        <v>4943553</v>
      </c>
      <c r="P861" s="21" t="str">
        <f ca="1">IFERROR(__xludf.DUMMYFUNCTION("IFERROR(IF($B80="""","""",JOIN(""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80))))"),"15/12/2020")</f>
        <v>15/12/2020</v>
      </c>
    </row>
    <row r="862" spans="1:16" ht="24" x14ac:dyDescent="0.25">
      <c r="A862" s="13">
        <v>2020</v>
      </c>
      <c r="B862" s="13" t="s">
        <v>3731</v>
      </c>
      <c r="C862" s="13" t="s">
        <v>3732</v>
      </c>
      <c r="D862" s="26" t="s">
        <v>3733</v>
      </c>
      <c r="E862" s="17">
        <v>44110</v>
      </c>
      <c r="F862" s="13">
        <v>2109</v>
      </c>
      <c r="G862" s="34">
        <v>44111</v>
      </c>
      <c r="H862" s="13">
        <v>2</v>
      </c>
      <c r="I862" s="13" t="s">
        <v>150</v>
      </c>
      <c r="J862" s="15" t="s">
        <v>2924</v>
      </c>
      <c r="K862" s="15" t="s">
        <v>3734</v>
      </c>
      <c r="L862" s="18">
        <v>3644450</v>
      </c>
      <c r="M862" s="19" t="s">
        <v>2165</v>
      </c>
      <c r="N862" s="20" t="str">
        <f ca="1">IFERROR(__xludf.DUMMYFUNCTION("IFERROR(IF($B81="""","""",JOIN(""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81))))"),"$2.919.187,00")</f>
        <v>$2.919.187,00</v>
      </c>
      <c r="O862" s="14" t="str">
        <f ca="1">IFERROR(__xludf.DUMMYFUNCTION("IFERROR(IF($B81="""","""",JOIN(""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81))))"),"5052062")</f>
        <v>5052062</v>
      </c>
      <c r="P862" s="21" t="str">
        <f ca="1">IFERROR(__xludf.DUMMYFUNCTION("IFERROR(IF($B81="""","""",JOIN(""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81))))"),"14/04/2021")</f>
        <v>14/04/2021</v>
      </c>
    </row>
    <row r="863" spans="1:16" ht="24" x14ac:dyDescent="0.25">
      <c r="A863" s="13">
        <v>2020</v>
      </c>
      <c r="B863" s="13" t="s">
        <v>3735</v>
      </c>
      <c r="C863" s="13" t="s">
        <v>3736</v>
      </c>
      <c r="D863" s="26" t="s">
        <v>3737</v>
      </c>
      <c r="E863" s="17">
        <v>44106</v>
      </c>
      <c r="F863" s="13">
        <v>2110</v>
      </c>
      <c r="G863" s="34">
        <v>44111</v>
      </c>
      <c r="H863" s="13">
        <v>2</v>
      </c>
      <c r="I863" s="13" t="s">
        <v>150</v>
      </c>
      <c r="J863" s="15" t="s">
        <v>2924</v>
      </c>
      <c r="K863" s="15" t="s">
        <v>3738</v>
      </c>
      <c r="L863" s="18">
        <v>562079</v>
      </c>
      <c r="M863" s="19" t="s">
        <v>2155</v>
      </c>
      <c r="N863" s="20" t="str">
        <f ca="1">IFERROR(__xludf.DUMMYFUNCTION("IFERROR(IF($B82="""","""",JOIN(""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82))))"),"$562.079,00")</f>
        <v>$562.079,00</v>
      </c>
      <c r="O863" s="14" t="str">
        <f ca="1">IFERROR(__xludf.DUMMYFUNCTION("IFERROR(IF($B82="""","""",JOIN(""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82))))"),"5050502")</f>
        <v>5050502</v>
      </c>
      <c r="P863" s="21" t="str">
        <f ca="1">IFERROR(__xludf.DUMMYFUNCTION("IFERROR(IF($B82="""","""",JOIN(""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82))))"),"14/04/2021")</f>
        <v>14/04/2021</v>
      </c>
    </row>
    <row r="864" spans="1:16" ht="24" x14ac:dyDescent="0.25">
      <c r="A864" s="13">
        <v>2020</v>
      </c>
      <c r="B864" s="13" t="s">
        <v>3739</v>
      </c>
      <c r="C864" s="13" t="s">
        <v>3740</v>
      </c>
      <c r="D864" s="26" t="s">
        <v>3741</v>
      </c>
      <c r="E864" s="17">
        <v>44110</v>
      </c>
      <c r="F864" s="13">
        <v>2138</v>
      </c>
      <c r="G864" s="34">
        <v>44113</v>
      </c>
      <c r="H864" s="13">
        <v>2</v>
      </c>
      <c r="I864" s="13" t="s">
        <v>150</v>
      </c>
      <c r="J864" s="15" t="s">
        <v>2924</v>
      </c>
      <c r="K864" s="15" t="s">
        <v>3742</v>
      </c>
      <c r="L864" s="18">
        <v>1795027</v>
      </c>
      <c r="M864" s="19" t="s">
        <v>2112</v>
      </c>
      <c r="N864" s="20" t="str">
        <f ca="1">IFERROR(__xludf.DUMMYFUNCTION("IFERROR(IF($B83="""","""",JOIN(""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83))))"),"")</f>
        <v/>
      </c>
      <c r="O864" s="14" t="str">
        <f ca="1">IFERROR(__xludf.DUMMYFUNCTION("IFERROR(IF($B83="""","""",JOIN(""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83))))"),"")</f>
        <v/>
      </c>
      <c r="P864" s="21" t="str">
        <f ca="1">IFERROR(__xludf.DUMMYFUNCTION("IFERROR(IF($B83="""","""",JOIN(""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83))))"),"")</f>
        <v/>
      </c>
    </row>
    <row r="865" spans="1:16" x14ac:dyDescent="0.25">
      <c r="A865" s="13">
        <v>2020</v>
      </c>
      <c r="B865" s="13" t="s">
        <v>3743</v>
      </c>
      <c r="C865" s="13" t="s">
        <v>3744</v>
      </c>
      <c r="D865" s="26" t="s">
        <v>3745</v>
      </c>
      <c r="E865" s="17">
        <v>44119</v>
      </c>
      <c r="F865" s="13">
        <v>2164</v>
      </c>
      <c r="G865" s="55">
        <v>44120</v>
      </c>
      <c r="H865" s="13">
        <v>8</v>
      </c>
      <c r="I865" s="13" t="s">
        <v>150</v>
      </c>
      <c r="J865" s="15" t="s">
        <v>1180</v>
      </c>
      <c r="K865" s="15" t="s">
        <v>3746</v>
      </c>
      <c r="L865" s="18">
        <v>4535801</v>
      </c>
      <c r="M865" s="19" t="s">
        <v>3747</v>
      </c>
      <c r="N865" s="20" t="str">
        <f ca="1">IFERROR(__xludf.DUMMYFUNCTION("IFERROR(IF($B84="""","""",JOIN(""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84))))"),"")</f>
        <v/>
      </c>
      <c r="O865" s="14" t="str">
        <f ca="1">IFERROR(__xludf.DUMMYFUNCTION("IFERROR(IF($B84="""","""",JOIN(""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84))))"),"")</f>
        <v/>
      </c>
      <c r="P865" s="21" t="str">
        <f ca="1">IFERROR(__xludf.DUMMYFUNCTION("IFERROR(IF($B84="""","""",JOIN(""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84))))"),"")</f>
        <v/>
      </c>
    </row>
    <row r="866" spans="1:16" ht="24" x14ac:dyDescent="0.25">
      <c r="A866" s="13">
        <v>2020</v>
      </c>
      <c r="B866" s="13" t="s">
        <v>3748</v>
      </c>
      <c r="C866" s="13" t="s">
        <v>3749</v>
      </c>
      <c r="D866" s="26" t="s">
        <v>3750</v>
      </c>
      <c r="E866" s="17">
        <v>44110</v>
      </c>
      <c r="F866" s="13">
        <v>2237</v>
      </c>
      <c r="G866" s="55">
        <v>44131</v>
      </c>
      <c r="H866" s="13">
        <v>2</v>
      </c>
      <c r="I866" s="13" t="s">
        <v>150</v>
      </c>
      <c r="J866" s="15" t="s">
        <v>2924</v>
      </c>
      <c r="K866" s="15" t="s">
        <v>3751</v>
      </c>
      <c r="L866" s="18">
        <v>13870672</v>
      </c>
      <c r="M866" s="19" t="s">
        <v>3752</v>
      </c>
      <c r="N866" s="20">
        <v>2961411</v>
      </c>
      <c r="O866" s="14" t="s">
        <v>4843</v>
      </c>
      <c r="P866" s="21" t="s">
        <v>4844</v>
      </c>
    </row>
    <row r="867" spans="1:16" ht="48" x14ac:dyDescent="0.25">
      <c r="A867" s="13">
        <v>2020</v>
      </c>
      <c r="B867" s="13" t="s">
        <v>3753</v>
      </c>
      <c r="C867" s="13" t="s">
        <v>3754</v>
      </c>
      <c r="D867" s="26" t="s">
        <v>3755</v>
      </c>
      <c r="E867" s="17">
        <v>44038</v>
      </c>
      <c r="F867" s="13">
        <v>2355</v>
      </c>
      <c r="G867" s="34">
        <v>44141</v>
      </c>
      <c r="H867" s="13">
        <v>4</v>
      </c>
      <c r="I867" s="13" t="s">
        <v>157</v>
      </c>
      <c r="J867" s="15" t="s">
        <v>3756</v>
      </c>
      <c r="K867" s="15" t="s">
        <v>3757</v>
      </c>
      <c r="L867" s="18">
        <v>56842565</v>
      </c>
      <c r="M867" s="19" t="s">
        <v>3758</v>
      </c>
      <c r="N867" s="20">
        <v>56842565</v>
      </c>
      <c r="O867" s="14" t="s">
        <v>4845</v>
      </c>
      <c r="P867" s="21">
        <v>44622</v>
      </c>
    </row>
    <row r="868" spans="1:16" x14ac:dyDescent="0.25">
      <c r="A868" s="13">
        <v>2020</v>
      </c>
      <c r="B868" s="13" t="s">
        <v>3759</v>
      </c>
      <c r="C868" s="13" t="s">
        <v>3760</v>
      </c>
      <c r="D868" s="26" t="s">
        <v>3761</v>
      </c>
      <c r="E868" s="17">
        <v>44075</v>
      </c>
      <c r="F868" s="13">
        <v>2529</v>
      </c>
      <c r="G868" s="55">
        <v>44158</v>
      </c>
      <c r="H868" s="13">
        <v>2</v>
      </c>
      <c r="I868" s="13" t="s">
        <v>150</v>
      </c>
      <c r="J868" s="15" t="s">
        <v>1180</v>
      </c>
      <c r="K868" s="15" t="s">
        <v>3762</v>
      </c>
      <c r="L868" s="18">
        <v>7035060</v>
      </c>
      <c r="M868" s="19" t="s">
        <v>3763</v>
      </c>
      <c r="N868" s="20">
        <v>7035060</v>
      </c>
      <c r="O868" s="14" t="s">
        <v>4846</v>
      </c>
      <c r="P868" s="21">
        <v>44552</v>
      </c>
    </row>
    <row r="869" spans="1:16" ht="24" x14ac:dyDescent="0.25">
      <c r="A869" s="13">
        <v>2020</v>
      </c>
      <c r="B869" s="13" t="s">
        <v>3764</v>
      </c>
      <c r="C869" s="13" t="s">
        <v>3765</v>
      </c>
      <c r="D869" s="26" t="s">
        <v>3766</v>
      </c>
      <c r="E869" s="17">
        <v>44169</v>
      </c>
      <c r="F869" s="13">
        <v>2661</v>
      </c>
      <c r="G869" s="34">
        <v>44169</v>
      </c>
      <c r="H869" s="13">
        <v>13</v>
      </c>
      <c r="I869" s="13" t="s">
        <v>157</v>
      </c>
      <c r="J869" s="15" t="s">
        <v>3767</v>
      </c>
      <c r="K869" s="15" t="s">
        <v>3768</v>
      </c>
      <c r="L869" s="18">
        <v>12146721</v>
      </c>
      <c r="M869" s="19" t="s">
        <v>3769</v>
      </c>
      <c r="N869" s="20" t="str">
        <f ca="1">IFERROR(__xludf.DUMMYFUNCTION("IFERROR(IF($B88="""","""",JOIN(""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88))))"),"$12.146.721,00")</f>
        <v>$12.146.721,00</v>
      </c>
      <c r="O869" s="14" t="str">
        <f ca="1">IFERROR(__xludf.DUMMYFUNCTION("IFERROR(IF($B88="""","""",JOIN(""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88))))"),"4959408")</f>
        <v>4959408</v>
      </c>
      <c r="P869" s="21" t="str">
        <f ca="1">IFERROR(__xludf.DUMMYFUNCTION("IFERROR(IF($B88="""","""",JOIN(""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88))))"),"30/12/2020")</f>
        <v>30/12/2020</v>
      </c>
    </row>
    <row r="870" spans="1:16" x14ac:dyDescent="0.25">
      <c r="A870" s="13">
        <v>2020</v>
      </c>
      <c r="B870" s="13" t="s">
        <v>3770</v>
      </c>
      <c r="C870" s="13" t="s">
        <v>3771</v>
      </c>
      <c r="D870" s="26" t="s">
        <v>3772</v>
      </c>
      <c r="E870" s="17">
        <v>44158</v>
      </c>
      <c r="F870" s="13">
        <v>2709</v>
      </c>
      <c r="G870" s="55">
        <v>44176</v>
      </c>
      <c r="H870" s="13">
        <v>5</v>
      </c>
      <c r="I870" s="13" t="s">
        <v>150</v>
      </c>
      <c r="J870" s="15" t="s">
        <v>1180</v>
      </c>
      <c r="K870" s="15" t="s">
        <v>3773</v>
      </c>
      <c r="L870" s="18">
        <v>1196685</v>
      </c>
      <c r="M870" s="19" t="s">
        <v>1220</v>
      </c>
      <c r="N870" s="20" t="str">
        <f ca="1">IFERROR(__xludf.DUMMYFUNCTION("IFERROR(IF($B91="""","""",JOIN(""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91))))"),"$1.196.685,00")</f>
        <v>$1.196.685,00</v>
      </c>
      <c r="O870" s="14" t="str">
        <f ca="1">IFERROR(__xludf.DUMMYFUNCTION("IFERROR(IF($B91="""","""",JOIN(""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91))))"),"5278251")</f>
        <v>5278251</v>
      </c>
      <c r="P870" s="21" t="str">
        <f ca="1">IFERROR(__xludf.DUMMYFUNCTION("IFERROR(IF($B91="""","""",JOIN(""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91))))"),"11/11/2021")</f>
        <v>11/11/2021</v>
      </c>
    </row>
    <row r="871" spans="1:16" ht="24" x14ac:dyDescent="0.25">
      <c r="A871" s="13">
        <v>2020</v>
      </c>
      <c r="B871" s="13" t="s">
        <v>3774</v>
      </c>
      <c r="C871" s="13" t="s">
        <v>3775</v>
      </c>
      <c r="D871" s="26" t="s">
        <v>3776</v>
      </c>
      <c r="E871" s="17">
        <v>44131</v>
      </c>
      <c r="F871" s="13">
        <v>2777</v>
      </c>
      <c r="G871" s="55">
        <v>44186</v>
      </c>
      <c r="H871" s="13">
        <v>8</v>
      </c>
      <c r="I871" s="13" t="s">
        <v>157</v>
      </c>
      <c r="J871" s="15" t="s">
        <v>3777</v>
      </c>
      <c r="K871" s="15" t="s">
        <v>3778</v>
      </c>
      <c r="L871" s="18">
        <v>6327928</v>
      </c>
      <c r="M871" s="19" t="s">
        <v>3779</v>
      </c>
      <c r="N871" s="20" t="str">
        <f ca="1">IFERROR(__xludf.DUMMYFUNCTION("IFERROR(IF($B92="""","""",JOIN(""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92))))"),"")</f>
        <v/>
      </c>
      <c r="O871" s="14" t="str">
        <f ca="1">IFERROR(__xludf.DUMMYFUNCTION("IFERROR(IF($B92="""","""",JOIN(""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92))))"),"")</f>
        <v/>
      </c>
      <c r="P871" s="21" t="str">
        <f ca="1">IFERROR(__xludf.DUMMYFUNCTION("IFERROR(IF($B92="""","""",JOIN(""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92))))"),"")</f>
        <v/>
      </c>
    </row>
    <row r="872" spans="1:16" ht="36" x14ac:dyDescent="0.25">
      <c r="A872" s="13">
        <v>2020</v>
      </c>
      <c r="B872" s="13" t="s">
        <v>3780</v>
      </c>
      <c r="C872" s="13" t="s">
        <v>3781</v>
      </c>
      <c r="D872" s="26" t="s">
        <v>3782</v>
      </c>
      <c r="E872" s="17">
        <v>44176</v>
      </c>
      <c r="F872" s="13">
        <v>2929</v>
      </c>
      <c r="G872" s="55">
        <v>44188</v>
      </c>
      <c r="H872" s="13">
        <v>5</v>
      </c>
      <c r="I872" s="13" t="s">
        <v>157</v>
      </c>
      <c r="J872" s="15" t="s">
        <v>291</v>
      </c>
      <c r="K872" s="15" t="s">
        <v>3783</v>
      </c>
      <c r="L872" s="18">
        <v>10090235</v>
      </c>
      <c r="M872" s="19" t="s">
        <v>3784</v>
      </c>
      <c r="N872" s="20" t="str">
        <f ca="1">IFERROR(__xludf.DUMMYFUNCTION("IFERROR(IF($B93="""","""",JOIN(""
"",FILTER(IMPORTRANGE(""https://docs.google.com/spreadsheets/d/1JphAAfkdVZmtMvb5EAdOxr-sOTlDDFsYjmwO7koAz1g/edit?gid=467438042#gid=467438042"",""RECAUDO!D:D""),IMPORTRANGE(""https://docs.google.com/spreadsheets/d/1JphAAfk"&amp;"dVZmtMvb5EAdOxr-sOTlDDFsYjmwO7koAz1g/edit?gid=467438042#gid=467438042"",""RECAUDO!E:E"")=""COMPENSACION"",IMPORTRANGE(""https://docs.google.com/spreadsheets/d/1JphAAfkdVZmtMvb5EAdOxr-sOTlDDFsYjmwO7koAz1g/edit?gid=467438042#gid=467438042"",""RECAUDO!A:A"")"&amp;"=$B93))))"),"$10.090.235,00")</f>
        <v>$10.090.235,00</v>
      </c>
      <c r="O872" s="14" t="str">
        <f ca="1">IFERROR(__xludf.DUMMYFUNCTION("IFERROR(IF($B93="""","""",JOIN(""
"",FILTER(IMPORTRANGE(""https://docs.google.com/spreadsheets/d/1JphAAfkdVZmtMvb5EAdOxr-sOTlDDFsYjmwO7koAz1g/edit?gid=467438042#gid=467438042"",""RECAUDO!B:B""),IMPORTRANGE(""https://docs.google.com/spreadsheets/d/1JphAAfk"&amp;"dVZmtMvb5EAdOxr-sOTlDDFsYjmwO7koAz1g/edit?gid=467438042#gid=467438042"",""RECAUDO!E:E"")=""COMPENSACION"",IMPORTRANGE(""https://docs.google.com/spreadsheets/d/1JphAAfkdVZmtMvb5EAdOxr-sOTlDDFsYjmwO7koAz1g/edit?gid=467438042#gid=467438042"",""RECAUDO!A:A"")"&amp;"=$B93))))"),"5353566")</f>
        <v>5353566</v>
      </c>
      <c r="P872" s="21" t="str">
        <f ca="1">IFERROR(__xludf.DUMMYFUNCTION("IFERROR(IF($B93="""","""",JOIN(""
"",FILTER(IMPORTRANGE(""https://docs.google.com/spreadsheets/d/1JphAAfkdVZmtMvb5EAdOxr-sOTlDDFsYjmwO7koAz1g/edit?gid=467438042#gid=467438042"",""RECAUDO!C:C""),IMPORTRANGE(""https://docs.google.com/spreadsheets/d/1JphAAfk"&amp;"dVZmtMvb5EAdOxr-sOTlDDFsYjmwO7koAz1g/edit?gid=467438042#gid=467438042"",""RECAUDO!E:E"")=""COMPENSACION"",IMPORTRANGE(""https://docs.google.com/spreadsheets/d/1JphAAfkdVZmtMvb5EAdOxr-sOTlDDFsYjmwO7koAz1g/edit?gid=467438042#gid=467438042"",""RECAUDO!A:A"")"&amp;"=$B93))))"),"11/02/2022")</f>
        <v>11/02/2022</v>
      </c>
    </row>
  </sheetData>
  <autoFilter ref="A1:P1" xr:uid="{977AFCEA-FF84-4139-9AFF-D6455B0EE260}">
    <sortState xmlns:xlrd2="http://schemas.microsoft.com/office/spreadsheetml/2017/richdata2" ref="A2:P872">
      <sortCondition descending="1" ref="A1"/>
    </sortState>
  </autoFilter>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Guillermo Jimenez</dc:creator>
  <cp:lastModifiedBy>Juan Guillermo Jimenez</cp:lastModifiedBy>
  <cp:lastPrinted>2025-04-16T16:22:45Z</cp:lastPrinted>
  <dcterms:created xsi:type="dcterms:W3CDTF">2025-04-16T15:14:28Z</dcterms:created>
  <dcterms:modified xsi:type="dcterms:W3CDTF">2025-04-16T19:08:20Z</dcterms:modified>
</cp:coreProperties>
</file>